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ms/Desktop/deltahedging/deltahedging/deltahedging/"/>
    </mc:Choice>
  </mc:AlternateContent>
  <xr:revisionPtr revIDLastSave="0" documentId="13_ncr:1_{5539D448-C709-7B48-B016-73E9A13F1BED}" xr6:coauthVersionLast="45" xr6:coauthVersionMax="45" xr10:uidLastSave="{00000000-0000-0000-0000-000000000000}"/>
  <bookViews>
    <workbookView xWindow="0" yWindow="460" windowWidth="28800" windowHeight="16240" activeTab="1" xr2:uid="{FC26BE07-C3A6-8D4A-8019-EC791081BC06}"/>
  </bookViews>
  <sheets>
    <sheet name="Sheet1" sheetId="1" r:id="rId1"/>
    <sheet name="Sheet2" sheetId="2" r:id="rId2"/>
    <sheet name="Sheet3" sheetId="3" r:id="rId3"/>
  </sheets>
  <definedNames>
    <definedName name="D">Sheet1!$C$17</definedName>
    <definedName name="solver_adj" localSheetId="0" hidden="1">Sheet1!$D$14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Sheet1!$E$28</definedName>
    <definedName name="solver_lhs2" localSheetId="0" hidden="1">Sheet1!$E$29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Sheet1!$C$23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Sheet1!$F$28</definedName>
    <definedName name="solver_rhs2" localSheetId="0" hidden="1">Sheet1!$F$29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261.6586</definedName>
    <definedName name="solver_ver" localSheetId="0" hidden="1">2</definedName>
    <definedName name="U">Sheet1!$C$16</definedName>
    <definedName name="UP">Sheet1!$C$16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G2" i="2"/>
  <c r="T4" i="3" l="1"/>
  <c r="L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AE1" i="2"/>
  <c r="T5" i="3"/>
  <c r="T6" i="3"/>
  <c r="T2" i="3"/>
  <c r="H6" i="3" s="1"/>
  <c r="AD1" i="2"/>
  <c r="C10" i="1"/>
  <c r="C12" i="1"/>
  <c r="C13" i="1"/>
  <c r="C14" i="1"/>
  <c r="C9" i="1"/>
  <c r="C8" i="1"/>
  <c r="T7" i="3"/>
  <c r="Q3" i="3" s="1"/>
  <c r="K2" i="2"/>
  <c r="B7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Q2" i="3" l="1"/>
  <c r="AA2" i="2" s="1"/>
  <c r="AA3" i="2"/>
  <c r="Q6" i="3"/>
  <c r="AA6" i="2" s="1"/>
  <c r="Q5" i="3"/>
  <c r="AA5" i="2" s="1"/>
  <c r="Q4" i="3"/>
  <c r="AA4" i="2" s="1"/>
  <c r="H5" i="3"/>
  <c r="I5" i="3" s="1"/>
  <c r="H4" i="3"/>
  <c r="I4" i="3" s="1"/>
  <c r="H3" i="3"/>
  <c r="J3" i="3" s="1"/>
  <c r="H2" i="3"/>
  <c r="I2" i="3" s="1"/>
  <c r="I6" i="3"/>
  <c r="J6" i="3"/>
  <c r="AC2" i="2" l="1"/>
  <c r="AI2" i="2" s="1"/>
  <c r="AB2" i="2"/>
  <c r="AC6" i="2"/>
  <c r="AB6" i="2"/>
  <c r="AC4" i="2"/>
  <c r="AB4" i="2"/>
  <c r="AC5" i="2"/>
  <c r="AB5" i="2"/>
  <c r="AC3" i="2"/>
  <c r="AB3" i="2"/>
  <c r="J5" i="3"/>
  <c r="I3" i="3"/>
  <c r="J4" i="3"/>
  <c r="J2" i="3"/>
  <c r="D2" i="3"/>
  <c r="N2" i="2"/>
  <c r="P2" i="2"/>
  <c r="O2" i="2"/>
  <c r="M2" i="2"/>
  <c r="C15" i="1"/>
  <c r="C18" i="1" s="1"/>
  <c r="G41" i="1"/>
  <c r="Q1" i="1"/>
  <c r="P1" i="1"/>
  <c r="N1" i="1"/>
  <c r="O1" i="1"/>
  <c r="M1" i="1"/>
  <c r="H1" i="1"/>
  <c r="I1" i="1"/>
  <c r="J1" i="1"/>
  <c r="K1" i="1"/>
  <c r="L1" i="1"/>
  <c r="AH2" i="2" l="1"/>
  <c r="T2" i="2"/>
  <c r="S2" i="2"/>
  <c r="K2" i="3"/>
  <c r="L2" i="3"/>
  <c r="M2" i="3"/>
  <c r="D3" i="3"/>
  <c r="O3" i="2"/>
  <c r="P3" i="2"/>
  <c r="M3" i="2"/>
  <c r="Q2" i="2"/>
  <c r="R2" i="2"/>
  <c r="N3" i="2"/>
  <c r="C16" i="1"/>
  <c r="C17" i="1" s="1"/>
  <c r="P2" i="1"/>
  <c r="O2" i="1"/>
  <c r="Q2" i="1"/>
  <c r="N2" i="1"/>
  <c r="M2" i="1"/>
  <c r="L2" i="1"/>
  <c r="H2" i="1"/>
  <c r="I2" i="1"/>
  <c r="G2" i="1"/>
  <c r="K2" i="1"/>
  <c r="J2" i="1"/>
  <c r="N2" i="3" l="1"/>
  <c r="D4" i="3"/>
  <c r="L3" i="3"/>
  <c r="P3" i="3"/>
  <c r="K3" i="3"/>
  <c r="M3" i="3"/>
  <c r="S3" i="2"/>
  <c r="T3" i="2"/>
  <c r="O4" i="2"/>
  <c r="P4" i="2"/>
  <c r="Q3" i="2"/>
  <c r="R3" i="2"/>
  <c r="M4" i="2"/>
  <c r="N4" i="2"/>
  <c r="N3" i="1"/>
  <c r="N13" i="1" s="1"/>
  <c r="M3" i="1"/>
  <c r="M17" i="1" s="1"/>
  <c r="O3" i="1"/>
  <c r="Q3" i="1"/>
  <c r="P3" i="1"/>
  <c r="I3" i="1"/>
  <c r="J3" i="1"/>
  <c r="J29" i="1" s="1"/>
  <c r="K3" i="1"/>
  <c r="K25" i="1" s="1"/>
  <c r="L3" i="1"/>
  <c r="L21" i="1" s="1"/>
  <c r="H3" i="1"/>
  <c r="H37" i="1" s="1"/>
  <c r="O2" i="3" l="1"/>
  <c r="AE2" i="2" s="1"/>
  <c r="AD2" i="2"/>
  <c r="M4" i="3"/>
  <c r="K4" i="3"/>
  <c r="N3" i="3"/>
  <c r="L4" i="3"/>
  <c r="P4" i="3"/>
  <c r="D5" i="3"/>
  <c r="S4" i="2"/>
  <c r="T4" i="2"/>
  <c r="O5" i="2"/>
  <c r="P5" i="2"/>
  <c r="Q4" i="2"/>
  <c r="R4" i="2"/>
  <c r="M5" i="2"/>
  <c r="N5" i="2"/>
  <c r="I33" i="1"/>
  <c r="Q4" i="1"/>
  <c r="O4" i="1"/>
  <c r="N4" i="1"/>
  <c r="P4" i="1"/>
  <c r="M4" i="1"/>
  <c r="C19" i="1"/>
  <c r="L4" i="1"/>
  <c r="L45" i="1" s="1"/>
  <c r="H4" i="1"/>
  <c r="H45" i="1" s="1"/>
  <c r="K4" i="1"/>
  <c r="K57" i="1" s="1"/>
  <c r="I4" i="1"/>
  <c r="J4" i="1"/>
  <c r="N4" i="3" l="1"/>
  <c r="AD4" i="2" s="1"/>
  <c r="O3" i="3"/>
  <c r="AE3" i="2" s="1"/>
  <c r="AD3" i="2"/>
  <c r="K5" i="3"/>
  <c r="D6" i="3"/>
  <c r="P5" i="3"/>
  <c r="L5" i="3"/>
  <c r="M5" i="3"/>
  <c r="S5" i="2"/>
  <c r="T5" i="2"/>
  <c r="O6" i="2"/>
  <c r="P6" i="2"/>
  <c r="Q5" i="2"/>
  <c r="M6" i="2"/>
  <c r="R5" i="2"/>
  <c r="N6" i="2"/>
  <c r="M41" i="1"/>
  <c r="N37" i="1"/>
  <c r="M49" i="1"/>
  <c r="M57" i="1"/>
  <c r="M65" i="1"/>
  <c r="N61" i="1"/>
  <c r="N53" i="1"/>
  <c r="N45" i="1"/>
  <c r="N69" i="1"/>
  <c r="L53" i="1"/>
  <c r="M25" i="1"/>
  <c r="L29" i="1"/>
  <c r="N21" i="1"/>
  <c r="N29" i="1"/>
  <c r="L37" i="1"/>
  <c r="M33" i="1"/>
  <c r="K33" i="1"/>
  <c r="C20" i="1"/>
  <c r="L61" i="1"/>
  <c r="J45" i="1"/>
  <c r="J53" i="1"/>
  <c r="I41" i="1"/>
  <c r="I49" i="1"/>
  <c r="J37" i="1"/>
  <c r="K49" i="1"/>
  <c r="K41" i="1"/>
  <c r="AG3" i="2" l="1"/>
  <c r="AI3" i="2" s="1"/>
  <c r="AF3" i="2"/>
  <c r="AH3" i="2" s="1"/>
  <c r="O4" i="3"/>
  <c r="AE4" i="2" s="1"/>
  <c r="AG4" i="2" s="1"/>
  <c r="AI4" i="2" s="1"/>
  <c r="M6" i="3"/>
  <c r="N5" i="3"/>
  <c r="P6" i="3"/>
  <c r="L6" i="3"/>
  <c r="D7" i="3"/>
  <c r="H7" i="3" s="1"/>
  <c r="K6" i="3"/>
  <c r="T6" i="2"/>
  <c r="S6" i="2"/>
  <c r="O7" i="2"/>
  <c r="P7" i="2"/>
  <c r="Q6" i="2"/>
  <c r="R6" i="2"/>
  <c r="M7" i="2"/>
  <c r="N7" i="2"/>
  <c r="N38" i="1"/>
  <c r="N55" i="1"/>
  <c r="N23" i="1"/>
  <c r="N14" i="1"/>
  <c r="N62" i="1"/>
  <c r="N47" i="1"/>
  <c r="N30" i="1"/>
  <c r="N15" i="1"/>
  <c r="N46" i="1"/>
  <c r="N71" i="1"/>
  <c r="N54" i="1"/>
  <c r="N70" i="1"/>
  <c r="N39" i="1"/>
  <c r="N31" i="1"/>
  <c r="N22" i="1"/>
  <c r="N63" i="1"/>
  <c r="AF4" i="2" l="1"/>
  <c r="AH4" i="2" s="1"/>
  <c r="I7" i="3"/>
  <c r="J7" i="3"/>
  <c r="O5" i="3"/>
  <c r="AE5" i="2" s="1"/>
  <c r="AD5" i="2"/>
  <c r="N6" i="3"/>
  <c r="K7" i="3"/>
  <c r="D8" i="3"/>
  <c r="P7" i="3"/>
  <c r="Q7" i="3" s="1"/>
  <c r="AA7" i="2" s="1"/>
  <c r="L7" i="3"/>
  <c r="M7" i="3"/>
  <c r="S7" i="2"/>
  <c r="T7" i="2"/>
  <c r="O8" i="2"/>
  <c r="P8" i="2"/>
  <c r="R7" i="2"/>
  <c r="Q7" i="2"/>
  <c r="M8" i="2"/>
  <c r="N8" i="2"/>
  <c r="M34" i="1"/>
  <c r="M42" i="1"/>
  <c r="M26" i="1"/>
  <c r="M19" i="1"/>
  <c r="M58" i="1"/>
  <c r="M43" i="1"/>
  <c r="M51" i="1"/>
  <c r="M66" i="1"/>
  <c r="M50" i="1"/>
  <c r="M59" i="1"/>
  <c r="M67" i="1"/>
  <c r="M27" i="1"/>
  <c r="M35" i="1"/>
  <c r="M18" i="1"/>
  <c r="AC7" i="2" l="1"/>
  <c r="AB7" i="2"/>
  <c r="AG5" i="2"/>
  <c r="AI5" i="2" s="1"/>
  <c r="AF5" i="2"/>
  <c r="AH5" i="2" s="1"/>
  <c r="H8" i="3"/>
  <c r="O6" i="3"/>
  <c r="AE6" i="2" s="1"/>
  <c r="AD6" i="2"/>
  <c r="K8" i="3"/>
  <c r="M8" i="3"/>
  <c r="P8" i="3"/>
  <c r="L8" i="3"/>
  <c r="D9" i="3"/>
  <c r="N7" i="3"/>
  <c r="S8" i="2"/>
  <c r="T8" i="2"/>
  <c r="O9" i="2"/>
  <c r="P9" i="2"/>
  <c r="Q8" i="2"/>
  <c r="R8" i="2"/>
  <c r="M9" i="2"/>
  <c r="N9" i="2"/>
  <c r="L38" i="1"/>
  <c r="L22" i="1"/>
  <c r="L54" i="1"/>
  <c r="L30" i="1"/>
  <c r="L62" i="1"/>
  <c r="L47" i="1"/>
  <c r="L39" i="1"/>
  <c r="L55" i="1"/>
  <c r="L63" i="1"/>
  <c r="L46" i="1"/>
  <c r="L31" i="1"/>
  <c r="L23" i="1"/>
  <c r="AG6" i="2" l="1"/>
  <c r="AI6" i="2" s="1"/>
  <c r="AF6" i="2"/>
  <c r="AH6" i="2" s="1"/>
  <c r="H9" i="3"/>
  <c r="I8" i="3"/>
  <c r="J8" i="3"/>
  <c r="O7" i="3"/>
  <c r="AE7" i="2" s="1"/>
  <c r="AD7" i="2"/>
  <c r="Q8" i="3"/>
  <c r="AA8" i="2" s="1"/>
  <c r="N8" i="3"/>
  <c r="P9" i="3"/>
  <c r="L9" i="3"/>
  <c r="D10" i="3"/>
  <c r="H10" i="3" s="1"/>
  <c r="K9" i="3"/>
  <c r="M9" i="3"/>
  <c r="S9" i="2"/>
  <c r="T9" i="2"/>
  <c r="O10" i="2"/>
  <c r="P10" i="2"/>
  <c r="Q9" i="2"/>
  <c r="R9" i="2"/>
  <c r="M10" i="2"/>
  <c r="N10" i="2"/>
  <c r="K34" i="1"/>
  <c r="K26" i="1"/>
  <c r="K58" i="1"/>
  <c r="K51" i="1"/>
  <c r="K43" i="1"/>
  <c r="K59" i="1"/>
  <c r="K27" i="1"/>
  <c r="K35" i="1"/>
  <c r="K50" i="1"/>
  <c r="K42" i="1"/>
  <c r="AC8" i="2" l="1"/>
  <c r="AB8" i="2"/>
  <c r="AG7" i="2"/>
  <c r="AI7" i="2" s="1"/>
  <c r="AF7" i="2"/>
  <c r="AH7" i="2" s="1"/>
  <c r="I10" i="3"/>
  <c r="J10" i="3"/>
  <c r="I9" i="3"/>
  <c r="J9" i="3"/>
  <c r="O8" i="3"/>
  <c r="AE8" i="2" s="1"/>
  <c r="AD8" i="2"/>
  <c r="Q9" i="3"/>
  <c r="AA9" i="2" s="1"/>
  <c r="K10" i="3"/>
  <c r="M10" i="3"/>
  <c r="N9" i="3"/>
  <c r="D11" i="3"/>
  <c r="H11" i="3" s="1"/>
  <c r="P10" i="3"/>
  <c r="L10" i="3"/>
  <c r="S10" i="2"/>
  <c r="T10" i="2"/>
  <c r="O11" i="2"/>
  <c r="P11" i="2"/>
  <c r="Q10" i="2"/>
  <c r="R10" i="2"/>
  <c r="M11" i="2"/>
  <c r="N11" i="2"/>
  <c r="J30" i="1"/>
  <c r="J54" i="1"/>
  <c r="J39" i="1"/>
  <c r="J31" i="1"/>
  <c r="J47" i="1"/>
  <c r="J55" i="1"/>
  <c r="J46" i="1"/>
  <c r="J38" i="1"/>
  <c r="AF8" i="2" l="1"/>
  <c r="AH8" i="2" s="1"/>
  <c r="AC9" i="2"/>
  <c r="AB9" i="2"/>
  <c r="AG8" i="2"/>
  <c r="AI8" i="2" s="1"/>
  <c r="I11" i="3"/>
  <c r="J11" i="3"/>
  <c r="O9" i="3"/>
  <c r="AE9" i="2" s="1"/>
  <c r="AD9" i="2"/>
  <c r="Q10" i="3"/>
  <c r="AA10" i="2" s="1"/>
  <c r="N10" i="3"/>
  <c r="M11" i="3"/>
  <c r="K11" i="3"/>
  <c r="D12" i="3"/>
  <c r="H12" i="3" s="1"/>
  <c r="P11" i="3"/>
  <c r="Q11" i="3" s="1"/>
  <c r="AA11" i="2" s="1"/>
  <c r="L11" i="3"/>
  <c r="S11" i="2"/>
  <c r="T11" i="2"/>
  <c r="O12" i="2"/>
  <c r="P12" i="2"/>
  <c r="R11" i="2"/>
  <c r="M12" i="2"/>
  <c r="Q11" i="2"/>
  <c r="N12" i="2"/>
  <c r="I34" i="1"/>
  <c r="I50" i="1"/>
  <c r="I51" i="1"/>
  <c r="I43" i="1"/>
  <c r="I35" i="1"/>
  <c r="I42" i="1"/>
  <c r="AC10" i="2" l="1"/>
  <c r="AB10" i="2"/>
  <c r="AC11" i="2"/>
  <c r="AB11" i="2"/>
  <c r="AG9" i="2"/>
  <c r="AI9" i="2" s="1"/>
  <c r="AF9" i="2"/>
  <c r="AH9" i="2" s="1"/>
  <c r="I12" i="3"/>
  <c r="J12" i="3"/>
  <c r="O10" i="3"/>
  <c r="AE10" i="2" s="1"/>
  <c r="AD10" i="2"/>
  <c r="M12" i="3"/>
  <c r="N11" i="3"/>
  <c r="K12" i="3"/>
  <c r="P12" i="3"/>
  <c r="Q12" i="3" s="1"/>
  <c r="AA12" i="2" s="1"/>
  <c r="L12" i="3"/>
  <c r="D13" i="3"/>
  <c r="H13" i="3" s="1"/>
  <c r="S12" i="2"/>
  <c r="T12" i="2"/>
  <c r="O13" i="2"/>
  <c r="P13" i="2"/>
  <c r="R12" i="2"/>
  <c r="M13" i="2"/>
  <c r="Q12" i="2"/>
  <c r="N13" i="2"/>
  <c r="H46" i="1"/>
  <c r="H39" i="1"/>
  <c r="H47" i="1"/>
  <c r="H38" i="1"/>
  <c r="AC12" i="2" l="1"/>
  <c r="AB12" i="2"/>
  <c r="AF10" i="2"/>
  <c r="AH10" i="2" s="1"/>
  <c r="AG10" i="2"/>
  <c r="AI10" i="2" s="1"/>
  <c r="J13" i="3"/>
  <c r="I13" i="3"/>
  <c r="O11" i="3"/>
  <c r="AE11" i="2" s="1"/>
  <c r="AD11" i="2"/>
  <c r="M13" i="3"/>
  <c r="N12" i="3"/>
  <c r="D14" i="3"/>
  <c r="P13" i="3"/>
  <c r="Q13" i="3" s="1"/>
  <c r="AA13" i="2" s="1"/>
  <c r="L13" i="3"/>
  <c r="K13" i="3"/>
  <c r="S13" i="2"/>
  <c r="T13" i="2"/>
  <c r="O14" i="2"/>
  <c r="P14" i="2"/>
  <c r="M14" i="2"/>
  <c r="R13" i="2"/>
  <c r="Q13" i="2"/>
  <c r="N14" i="2"/>
  <c r="E24" i="1"/>
  <c r="E23" i="1"/>
  <c r="G42" i="1"/>
  <c r="C23" i="1" s="1"/>
  <c r="G43" i="1"/>
  <c r="C24" i="1" s="1"/>
  <c r="AC13" i="2" l="1"/>
  <c r="AB13" i="2"/>
  <c r="AG11" i="2"/>
  <c r="AI11" i="2" s="1"/>
  <c r="AF11" i="2"/>
  <c r="AH11" i="2" s="1"/>
  <c r="O12" i="3"/>
  <c r="AE12" i="2" s="1"/>
  <c r="AD12" i="2"/>
  <c r="N13" i="3"/>
  <c r="AD13" i="2" s="1"/>
  <c r="P14" i="3"/>
  <c r="L14" i="3"/>
  <c r="H14" i="3"/>
  <c r="K14" i="3"/>
  <c r="M14" i="3"/>
  <c r="D15" i="3"/>
  <c r="S14" i="2"/>
  <c r="T14" i="2"/>
  <c r="O15" i="2"/>
  <c r="P15" i="2"/>
  <c r="R14" i="2"/>
  <c r="Q14" i="2"/>
  <c r="M15" i="2"/>
  <c r="N15" i="2"/>
  <c r="AF12" i="2" l="1"/>
  <c r="AH12" i="2" s="1"/>
  <c r="AG12" i="2"/>
  <c r="AI12" i="2" s="1"/>
  <c r="O13" i="3"/>
  <c r="AE13" i="2" s="1"/>
  <c r="AF13" i="2" s="1"/>
  <c r="AH13" i="2" s="1"/>
  <c r="N14" i="3"/>
  <c r="I14" i="3"/>
  <c r="J14" i="3"/>
  <c r="M15" i="3"/>
  <c r="D16" i="3"/>
  <c r="Q14" i="3"/>
  <c r="AA14" i="2" s="1"/>
  <c r="K15" i="3"/>
  <c r="P15" i="3"/>
  <c r="H15" i="3"/>
  <c r="L15" i="3"/>
  <c r="S15" i="2"/>
  <c r="T15" i="2"/>
  <c r="O16" i="2"/>
  <c r="P16" i="2"/>
  <c r="M16" i="2"/>
  <c r="R15" i="2"/>
  <c r="Q15" i="2"/>
  <c r="N16" i="2"/>
  <c r="AC14" i="2" l="1"/>
  <c r="AB14" i="2"/>
  <c r="AG13" i="2"/>
  <c r="AI13" i="2" s="1"/>
  <c r="O14" i="3"/>
  <c r="AE14" i="2" s="1"/>
  <c r="AD14" i="2"/>
  <c r="N15" i="3"/>
  <c r="P16" i="3"/>
  <c r="H16" i="3"/>
  <c r="L16" i="3"/>
  <c r="M16" i="3"/>
  <c r="I15" i="3"/>
  <c r="J15" i="3"/>
  <c r="Q15" i="3"/>
  <c r="AA15" i="2" s="1"/>
  <c r="D17" i="3"/>
  <c r="K16" i="3"/>
  <c r="S16" i="2"/>
  <c r="T16" i="2"/>
  <c r="O17" i="2"/>
  <c r="P17" i="2"/>
  <c r="R16" i="2"/>
  <c r="Q16" i="2"/>
  <c r="M17" i="2"/>
  <c r="N17" i="2"/>
  <c r="AC15" i="2" l="1"/>
  <c r="AB15" i="2"/>
  <c r="AG14" i="2"/>
  <c r="AI14" i="2" s="1"/>
  <c r="AF14" i="2"/>
  <c r="AH14" i="2" s="1"/>
  <c r="O15" i="3"/>
  <c r="AE15" i="2" s="1"/>
  <c r="AD15" i="2"/>
  <c r="M17" i="3"/>
  <c r="K17" i="3"/>
  <c r="N16" i="3"/>
  <c r="I16" i="3"/>
  <c r="J16" i="3"/>
  <c r="D18" i="3"/>
  <c r="Q16" i="3"/>
  <c r="AA16" i="2" s="1"/>
  <c r="P17" i="3"/>
  <c r="L17" i="3"/>
  <c r="H17" i="3"/>
  <c r="S17" i="2"/>
  <c r="T17" i="2"/>
  <c r="O18" i="2"/>
  <c r="P18" i="2"/>
  <c r="R17" i="2"/>
  <c r="M18" i="2"/>
  <c r="Q17" i="2"/>
  <c r="N18" i="2"/>
  <c r="AC16" i="2" l="1"/>
  <c r="AB16" i="2"/>
  <c r="AG15" i="2"/>
  <c r="AI15" i="2" s="1"/>
  <c r="AF15" i="2"/>
  <c r="AH15" i="2" s="1"/>
  <c r="O16" i="3"/>
  <c r="AE16" i="2" s="1"/>
  <c r="AD16" i="2"/>
  <c r="K18" i="3"/>
  <c r="N17" i="3"/>
  <c r="D19" i="3"/>
  <c r="Q17" i="3"/>
  <c r="AA17" i="2" s="1"/>
  <c r="P18" i="3"/>
  <c r="H18" i="3"/>
  <c r="L18" i="3"/>
  <c r="I17" i="3"/>
  <c r="J17" i="3"/>
  <c r="M18" i="3"/>
  <c r="T18" i="2"/>
  <c r="S18" i="2"/>
  <c r="O19" i="2"/>
  <c r="P19" i="2"/>
  <c r="R18" i="2"/>
  <c r="M19" i="2"/>
  <c r="Q18" i="2"/>
  <c r="N19" i="2"/>
  <c r="AC17" i="2" l="1"/>
  <c r="AB17" i="2"/>
  <c r="AG16" i="2"/>
  <c r="AI16" i="2" s="1"/>
  <c r="AF16" i="2"/>
  <c r="AH16" i="2" s="1"/>
  <c r="O17" i="3"/>
  <c r="AE17" i="2" s="1"/>
  <c r="AD17" i="2"/>
  <c r="M19" i="3"/>
  <c r="D20" i="3"/>
  <c r="I18" i="3"/>
  <c r="J18" i="3"/>
  <c r="Q18" i="3"/>
  <c r="AA18" i="2" s="1"/>
  <c r="P19" i="3"/>
  <c r="H19" i="3"/>
  <c r="L19" i="3"/>
  <c r="N18" i="3"/>
  <c r="K19" i="3"/>
  <c r="S19" i="2"/>
  <c r="T19" i="2"/>
  <c r="O20" i="2"/>
  <c r="P20" i="2"/>
  <c r="Q19" i="2"/>
  <c r="R19" i="2"/>
  <c r="M20" i="2"/>
  <c r="N20" i="2"/>
  <c r="AF17" i="2" l="1"/>
  <c r="AH17" i="2" s="1"/>
  <c r="AC18" i="2"/>
  <c r="AB18" i="2"/>
  <c r="AG17" i="2"/>
  <c r="AI17" i="2" s="1"/>
  <c r="O18" i="3"/>
  <c r="AE18" i="2" s="1"/>
  <c r="AD18" i="2"/>
  <c r="M20" i="3"/>
  <c r="N19" i="3"/>
  <c r="K20" i="3"/>
  <c r="J19" i="3"/>
  <c r="I19" i="3"/>
  <c r="P20" i="3"/>
  <c r="H20" i="3"/>
  <c r="L20" i="3"/>
  <c r="D21" i="3"/>
  <c r="Q19" i="3"/>
  <c r="AA19" i="2" s="1"/>
  <c r="S20" i="2"/>
  <c r="T20" i="2"/>
  <c r="O21" i="2"/>
  <c r="P21" i="2"/>
  <c r="R20" i="2"/>
  <c r="M21" i="2"/>
  <c r="Q20" i="2"/>
  <c r="N21" i="2"/>
  <c r="AC19" i="2" l="1"/>
  <c r="AB19" i="2"/>
  <c r="AF18" i="2"/>
  <c r="AH18" i="2" s="1"/>
  <c r="AG18" i="2"/>
  <c r="AI18" i="2" s="1"/>
  <c r="N20" i="3"/>
  <c r="AD20" i="2" s="1"/>
  <c r="O19" i="3"/>
  <c r="AE19" i="2" s="1"/>
  <c r="AD19" i="2"/>
  <c r="I20" i="3"/>
  <c r="J20" i="3"/>
  <c r="P21" i="3"/>
  <c r="G21" i="3"/>
  <c r="H21" i="3"/>
  <c r="L21" i="3"/>
  <c r="Q20" i="3"/>
  <c r="AA20" i="2" s="1"/>
  <c r="D22" i="3"/>
  <c r="M21" i="3"/>
  <c r="K21" i="3"/>
  <c r="S21" i="2"/>
  <c r="T21" i="2"/>
  <c r="O22" i="2"/>
  <c r="P22" i="2"/>
  <c r="R21" i="2"/>
  <c r="M22" i="2"/>
  <c r="Q21" i="2"/>
  <c r="N22" i="2"/>
  <c r="AC20" i="2" l="1"/>
  <c r="AB20" i="2"/>
  <c r="AG19" i="2"/>
  <c r="AI19" i="2" s="1"/>
  <c r="AF19" i="2"/>
  <c r="AH19" i="2" s="1"/>
  <c r="O20" i="3"/>
  <c r="AE20" i="2" s="1"/>
  <c r="AG20" i="2" s="1"/>
  <c r="K22" i="3"/>
  <c r="N21" i="3"/>
  <c r="P22" i="3"/>
  <c r="G22" i="3"/>
  <c r="H22" i="3"/>
  <c r="L22" i="3"/>
  <c r="J21" i="3"/>
  <c r="I21" i="3"/>
  <c r="Q21" i="3"/>
  <c r="AA21" i="2" s="1"/>
  <c r="D23" i="3"/>
  <c r="M22" i="3"/>
  <c r="S22" i="2"/>
  <c r="T22" i="2"/>
  <c r="O23" i="2"/>
  <c r="P23" i="2"/>
  <c r="R22" i="2"/>
  <c r="M23" i="2"/>
  <c r="Q22" i="2"/>
  <c r="N23" i="2"/>
  <c r="AI20" i="2" l="1"/>
  <c r="AC21" i="2"/>
  <c r="AB21" i="2"/>
  <c r="AF20" i="2"/>
  <c r="AH20" i="2" s="1"/>
  <c r="O21" i="3"/>
  <c r="AE21" i="2" s="1"/>
  <c r="AD21" i="2"/>
  <c r="K23" i="3"/>
  <c r="N22" i="3"/>
  <c r="M23" i="3"/>
  <c r="P23" i="3"/>
  <c r="G23" i="3"/>
  <c r="H23" i="3"/>
  <c r="L23" i="3"/>
  <c r="D24" i="3"/>
  <c r="Q22" i="3"/>
  <c r="AA22" i="2" s="1"/>
  <c r="I22" i="3"/>
  <c r="J22" i="3"/>
  <c r="S23" i="2"/>
  <c r="T23" i="2"/>
  <c r="O24" i="2"/>
  <c r="P24" i="2"/>
  <c r="R23" i="2"/>
  <c r="M24" i="2"/>
  <c r="Q23" i="2"/>
  <c r="N24" i="2"/>
  <c r="AC22" i="2" l="1"/>
  <c r="AB22" i="2"/>
  <c r="AG21" i="2"/>
  <c r="AI21" i="2" s="1"/>
  <c r="AF21" i="2"/>
  <c r="AH21" i="2" s="1"/>
  <c r="O22" i="3"/>
  <c r="AE22" i="2" s="1"/>
  <c r="AD22" i="2"/>
  <c r="M24" i="3"/>
  <c r="N23" i="3"/>
  <c r="K24" i="3"/>
  <c r="D25" i="3"/>
  <c r="I23" i="3"/>
  <c r="J23" i="3"/>
  <c r="P24" i="3"/>
  <c r="G24" i="3"/>
  <c r="H24" i="3"/>
  <c r="L24" i="3"/>
  <c r="Q23" i="3"/>
  <c r="AA23" i="2" s="1"/>
  <c r="S24" i="2"/>
  <c r="T24" i="2"/>
  <c r="O25" i="2"/>
  <c r="P25" i="2"/>
  <c r="R24" i="2"/>
  <c r="M25" i="2"/>
  <c r="Q24" i="2"/>
  <c r="N25" i="2"/>
  <c r="AC23" i="2" l="1"/>
  <c r="AB23" i="2"/>
  <c r="AG22" i="2"/>
  <c r="AI22" i="2" s="1"/>
  <c r="AF22" i="2"/>
  <c r="AH22" i="2" s="1"/>
  <c r="O23" i="3"/>
  <c r="AE23" i="2" s="1"/>
  <c r="AD23" i="2"/>
  <c r="M25" i="3"/>
  <c r="N24" i="3"/>
  <c r="K25" i="3"/>
  <c r="J24" i="3"/>
  <c r="I24" i="3"/>
  <c r="P25" i="3"/>
  <c r="G25" i="3"/>
  <c r="H25" i="3"/>
  <c r="L25" i="3"/>
  <c r="D26" i="3"/>
  <c r="Q24" i="3"/>
  <c r="AA24" i="2" s="1"/>
  <c r="S25" i="2"/>
  <c r="T25" i="2"/>
  <c r="O26" i="2"/>
  <c r="P26" i="2"/>
  <c r="Q25" i="2"/>
  <c r="R25" i="2"/>
  <c r="M26" i="2"/>
  <c r="N26" i="2"/>
  <c r="AC24" i="2" l="1"/>
  <c r="AB24" i="2"/>
  <c r="AG23" i="2"/>
  <c r="AI23" i="2" s="1"/>
  <c r="AF23" i="2"/>
  <c r="AH23" i="2" s="1"/>
  <c r="O24" i="3"/>
  <c r="AE24" i="2" s="1"/>
  <c r="AD24" i="2"/>
  <c r="M26" i="3"/>
  <c r="N25" i="3"/>
  <c r="AD25" i="2" s="1"/>
  <c r="D27" i="3"/>
  <c r="J25" i="3"/>
  <c r="I25" i="3"/>
  <c r="Q25" i="3"/>
  <c r="AA25" i="2" s="1"/>
  <c r="P26" i="3"/>
  <c r="G26" i="3"/>
  <c r="H26" i="3"/>
  <c r="L26" i="3"/>
  <c r="K26" i="3"/>
  <c r="T26" i="2"/>
  <c r="S26" i="2"/>
  <c r="O27" i="2"/>
  <c r="P27" i="2"/>
  <c r="R26" i="2"/>
  <c r="Q26" i="2"/>
  <c r="M27" i="2"/>
  <c r="N27" i="2"/>
  <c r="AC25" i="2" l="1"/>
  <c r="AB25" i="2"/>
  <c r="AG24" i="2"/>
  <c r="AI24" i="2" s="1"/>
  <c r="AF24" i="2"/>
  <c r="AH24" i="2" s="1"/>
  <c r="M27" i="3"/>
  <c r="O25" i="3"/>
  <c r="AE25" i="2" s="1"/>
  <c r="AF25" i="2" s="1"/>
  <c r="N26" i="3"/>
  <c r="AD26" i="2" s="1"/>
  <c r="K27" i="3"/>
  <c r="Q26" i="3"/>
  <c r="AA26" i="2" s="1"/>
  <c r="P27" i="3"/>
  <c r="Q27" i="3" s="1"/>
  <c r="AA27" i="2" s="1"/>
  <c r="G27" i="3"/>
  <c r="H27" i="3"/>
  <c r="L27" i="3"/>
  <c r="D28" i="3"/>
  <c r="I26" i="3"/>
  <c r="J26" i="3"/>
  <c r="S27" i="2"/>
  <c r="T27" i="2"/>
  <c r="O28" i="2"/>
  <c r="P28" i="2"/>
  <c r="R27" i="2"/>
  <c r="M28" i="2"/>
  <c r="Q27" i="2"/>
  <c r="N28" i="2"/>
  <c r="AH25" i="2" l="1"/>
  <c r="AC27" i="2"/>
  <c r="AB27" i="2"/>
  <c r="AC26" i="2"/>
  <c r="AB26" i="2"/>
  <c r="AG25" i="2"/>
  <c r="AI25" i="2" s="1"/>
  <c r="M28" i="3"/>
  <c r="N27" i="3"/>
  <c r="AD27" i="2" s="1"/>
  <c r="O26" i="3"/>
  <c r="AE26" i="2" s="1"/>
  <c r="AF26" i="2" s="1"/>
  <c r="I27" i="3"/>
  <c r="J27" i="3"/>
  <c r="D29" i="3"/>
  <c r="P28" i="3"/>
  <c r="G28" i="3"/>
  <c r="H28" i="3"/>
  <c r="L28" i="3"/>
  <c r="K28" i="3"/>
  <c r="S28" i="2"/>
  <c r="T28" i="2"/>
  <c r="O29" i="2"/>
  <c r="P29" i="2"/>
  <c r="R28" i="2"/>
  <c r="M29" i="2"/>
  <c r="Q28" i="2"/>
  <c r="N29" i="2"/>
  <c r="AH26" i="2" l="1"/>
  <c r="AG26" i="2"/>
  <c r="AI26" i="2" s="1"/>
  <c r="N28" i="3"/>
  <c r="AD28" i="2" s="1"/>
  <c r="O27" i="3"/>
  <c r="AE27" i="2" s="1"/>
  <c r="AF27" i="2" s="1"/>
  <c r="AH27" i="2" s="1"/>
  <c r="K29" i="3"/>
  <c r="I28" i="3"/>
  <c r="J28" i="3"/>
  <c r="P29" i="3"/>
  <c r="G29" i="3"/>
  <c r="H29" i="3"/>
  <c r="L29" i="3"/>
  <c r="D30" i="3"/>
  <c r="Q28" i="3"/>
  <c r="AA28" i="2" s="1"/>
  <c r="M29" i="3"/>
  <c r="S29" i="2"/>
  <c r="T29" i="2"/>
  <c r="O30" i="2"/>
  <c r="P30" i="2"/>
  <c r="R29" i="2"/>
  <c r="M30" i="2"/>
  <c r="Q29" i="2"/>
  <c r="N30" i="2"/>
  <c r="AC28" i="2" l="1"/>
  <c r="AB28" i="2"/>
  <c r="AG27" i="2"/>
  <c r="AI27" i="2" s="1"/>
  <c r="O28" i="3"/>
  <c r="AE28" i="2" s="1"/>
  <c r="AF28" i="2" s="1"/>
  <c r="N29" i="3"/>
  <c r="D31" i="3"/>
  <c r="P30" i="3"/>
  <c r="G30" i="3"/>
  <c r="H30" i="3"/>
  <c r="L30" i="3"/>
  <c r="J29" i="3"/>
  <c r="I29" i="3"/>
  <c r="Q29" i="3"/>
  <c r="AA29" i="2" s="1"/>
  <c r="M30" i="3"/>
  <c r="K30" i="3"/>
  <c r="T30" i="2"/>
  <c r="S30" i="2"/>
  <c r="O31" i="2"/>
  <c r="P31" i="2"/>
  <c r="R30" i="2"/>
  <c r="M31" i="2"/>
  <c r="Q30" i="2"/>
  <c r="N31" i="2"/>
  <c r="AH28" i="2" l="1"/>
  <c r="AC29" i="2"/>
  <c r="AB29" i="2"/>
  <c r="AG28" i="2"/>
  <c r="AI28" i="2" s="1"/>
  <c r="O29" i="3"/>
  <c r="AE29" i="2" s="1"/>
  <c r="AD29" i="2"/>
  <c r="K31" i="3"/>
  <c r="M31" i="3"/>
  <c r="N30" i="3"/>
  <c r="I30" i="3"/>
  <c r="J30" i="3"/>
  <c r="P31" i="3"/>
  <c r="G31" i="3"/>
  <c r="H31" i="3"/>
  <c r="L31" i="3"/>
  <c r="Q30" i="3"/>
  <c r="AA30" i="2" s="1"/>
  <c r="D32" i="3"/>
  <c r="S31" i="2"/>
  <c r="T31" i="2"/>
  <c r="O32" i="2"/>
  <c r="P32" i="2"/>
  <c r="Q31" i="2"/>
  <c r="R31" i="2"/>
  <c r="M32" i="2"/>
  <c r="N32" i="2"/>
  <c r="AF29" i="2" l="1"/>
  <c r="AH29" i="2" s="1"/>
  <c r="AC30" i="2"/>
  <c r="AB30" i="2"/>
  <c r="AG29" i="2"/>
  <c r="AI29" i="2" s="1"/>
  <c r="O30" i="3"/>
  <c r="AE30" i="2" s="1"/>
  <c r="AD30" i="2"/>
  <c r="N31" i="3"/>
  <c r="I31" i="3"/>
  <c r="J31" i="3"/>
  <c r="Q31" i="3"/>
  <c r="AA31" i="2" s="1"/>
  <c r="D33" i="3"/>
  <c r="K32" i="3"/>
  <c r="M32" i="3"/>
  <c r="P32" i="3"/>
  <c r="G32" i="3"/>
  <c r="H32" i="3"/>
  <c r="L32" i="3"/>
  <c r="S32" i="2"/>
  <c r="T32" i="2"/>
  <c r="O33" i="2"/>
  <c r="P33" i="2"/>
  <c r="Q32" i="2"/>
  <c r="R32" i="2"/>
  <c r="M33" i="2"/>
  <c r="N33" i="2"/>
  <c r="AC31" i="2" l="1"/>
  <c r="AB31" i="2"/>
  <c r="AG30" i="2"/>
  <c r="AI30" i="2" s="1"/>
  <c r="AF30" i="2"/>
  <c r="AH30" i="2" s="1"/>
  <c r="O31" i="3"/>
  <c r="AE31" i="2" s="1"/>
  <c r="AD31" i="2"/>
  <c r="M33" i="3"/>
  <c r="K33" i="3"/>
  <c r="Q32" i="3"/>
  <c r="AA32" i="2" s="1"/>
  <c r="D34" i="3"/>
  <c r="P33" i="3"/>
  <c r="G33" i="3"/>
  <c r="H33" i="3"/>
  <c r="L33" i="3"/>
  <c r="N32" i="3"/>
  <c r="I32" i="3"/>
  <c r="J32" i="3"/>
  <c r="S33" i="2"/>
  <c r="T33" i="2"/>
  <c r="O34" i="2"/>
  <c r="P34" i="2"/>
  <c r="N34" i="2"/>
  <c r="Q33" i="2"/>
  <c r="R33" i="2"/>
  <c r="M34" i="2"/>
  <c r="AC32" i="2" l="1"/>
  <c r="AB32" i="2"/>
  <c r="AG31" i="2"/>
  <c r="AI31" i="2" s="1"/>
  <c r="AF31" i="2"/>
  <c r="AH31" i="2" s="1"/>
  <c r="O32" i="3"/>
  <c r="AE32" i="2" s="1"/>
  <c r="AD32" i="2"/>
  <c r="N33" i="3"/>
  <c r="K34" i="3"/>
  <c r="M34" i="3"/>
  <c r="J33" i="3"/>
  <c r="I33" i="3"/>
  <c r="P34" i="3"/>
  <c r="G34" i="3"/>
  <c r="H34" i="3"/>
  <c r="L34" i="3"/>
  <c r="Q33" i="3"/>
  <c r="AA33" i="2" s="1"/>
  <c r="D35" i="3"/>
  <c r="T34" i="2"/>
  <c r="S34" i="2"/>
  <c r="Q34" i="2"/>
  <c r="O35" i="2"/>
  <c r="P35" i="2"/>
  <c r="R34" i="2"/>
  <c r="M35" i="2"/>
  <c r="N35" i="2"/>
  <c r="AC33" i="2" l="1"/>
  <c r="AB33" i="2"/>
  <c r="AG32" i="2"/>
  <c r="AI32" i="2" s="1"/>
  <c r="AF32" i="2"/>
  <c r="AH32" i="2" s="1"/>
  <c r="O33" i="3"/>
  <c r="AE33" i="2" s="1"/>
  <c r="AD33" i="2"/>
  <c r="N34" i="3"/>
  <c r="Q34" i="3"/>
  <c r="AA34" i="2" s="1"/>
  <c r="D36" i="3"/>
  <c r="K35" i="3"/>
  <c r="I34" i="3"/>
  <c r="J34" i="3"/>
  <c r="M35" i="3"/>
  <c r="P35" i="3"/>
  <c r="G35" i="3"/>
  <c r="H35" i="3"/>
  <c r="L35" i="3"/>
  <c r="S35" i="2"/>
  <c r="T35" i="2"/>
  <c r="O36" i="2"/>
  <c r="P36" i="2"/>
  <c r="N36" i="2"/>
  <c r="R35" i="2"/>
  <c r="Q35" i="2"/>
  <c r="M36" i="2"/>
  <c r="AC34" i="2" l="1"/>
  <c r="AB34" i="2"/>
  <c r="AG33" i="2"/>
  <c r="AI33" i="2" s="1"/>
  <c r="AF33" i="2"/>
  <c r="AH33" i="2" s="1"/>
  <c r="O34" i="3"/>
  <c r="AE34" i="2" s="1"/>
  <c r="AD34" i="2"/>
  <c r="M36" i="3"/>
  <c r="K36" i="3"/>
  <c r="N35" i="3"/>
  <c r="D37" i="3"/>
  <c r="I35" i="3"/>
  <c r="J35" i="3"/>
  <c r="Q35" i="3"/>
  <c r="AA35" i="2" s="1"/>
  <c r="P36" i="3"/>
  <c r="G36" i="3"/>
  <c r="H36" i="3"/>
  <c r="L36" i="3"/>
  <c r="S36" i="2"/>
  <c r="T36" i="2"/>
  <c r="Q36" i="2"/>
  <c r="O37" i="2"/>
  <c r="P37" i="2"/>
  <c r="M37" i="2"/>
  <c r="R36" i="2"/>
  <c r="N37" i="2"/>
  <c r="AC35" i="2" l="1"/>
  <c r="AB35" i="2"/>
  <c r="AG34" i="2"/>
  <c r="AI34" i="2" s="1"/>
  <c r="AF34" i="2"/>
  <c r="AH34" i="2" s="1"/>
  <c r="O35" i="3"/>
  <c r="AE35" i="2" s="1"/>
  <c r="AD35" i="2"/>
  <c r="N36" i="3"/>
  <c r="AD36" i="2" s="1"/>
  <c r="P37" i="3"/>
  <c r="G37" i="3"/>
  <c r="H37" i="3"/>
  <c r="L37" i="3"/>
  <c r="M37" i="3"/>
  <c r="I36" i="3"/>
  <c r="J36" i="3"/>
  <c r="K37" i="3"/>
  <c r="D38" i="3"/>
  <c r="Q36" i="3"/>
  <c r="AA36" i="2" s="1"/>
  <c r="S37" i="2"/>
  <c r="T37" i="2"/>
  <c r="O38" i="2"/>
  <c r="P38" i="2"/>
  <c r="N38" i="2"/>
  <c r="Q37" i="2"/>
  <c r="R37" i="2"/>
  <c r="M38" i="2"/>
  <c r="AC36" i="2" l="1"/>
  <c r="AB36" i="2"/>
  <c r="AG35" i="2"/>
  <c r="AI35" i="2" s="1"/>
  <c r="AF35" i="2"/>
  <c r="AH35" i="2" s="1"/>
  <c r="O36" i="3"/>
  <c r="AE36" i="2" s="1"/>
  <c r="AF36" i="2" s="1"/>
  <c r="AH36" i="2" s="1"/>
  <c r="M38" i="3"/>
  <c r="N37" i="3"/>
  <c r="J37" i="3"/>
  <c r="I37" i="3"/>
  <c r="P38" i="3"/>
  <c r="G38" i="3"/>
  <c r="H38" i="3"/>
  <c r="L38" i="3"/>
  <c r="D39" i="3"/>
  <c r="K38" i="3"/>
  <c r="Q37" i="3"/>
  <c r="AA37" i="2" s="1"/>
  <c r="S38" i="2"/>
  <c r="T38" i="2"/>
  <c r="Q38" i="2"/>
  <c r="O39" i="2"/>
  <c r="P39" i="2"/>
  <c r="N39" i="2"/>
  <c r="R38" i="2"/>
  <c r="M39" i="2"/>
  <c r="AC37" i="2" l="1"/>
  <c r="AB37" i="2"/>
  <c r="AG36" i="2"/>
  <c r="AI36" i="2" s="1"/>
  <c r="O37" i="3"/>
  <c r="AE37" i="2" s="1"/>
  <c r="AD37" i="2"/>
  <c r="K39" i="3"/>
  <c r="D40" i="3"/>
  <c r="Q38" i="3"/>
  <c r="AA38" i="2" s="1"/>
  <c r="N38" i="3"/>
  <c r="I38" i="3"/>
  <c r="J38" i="3"/>
  <c r="M39" i="3"/>
  <c r="P39" i="3"/>
  <c r="G39" i="3"/>
  <c r="H39" i="3"/>
  <c r="L39" i="3"/>
  <c r="S39" i="2"/>
  <c r="T39" i="2"/>
  <c r="Q39" i="2"/>
  <c r="O40" i="2"/>
  <c r="P40" i="2"/>
  <c r="N40" i="2"/>
  <c r="R39" i="2"/>
  <c r="M40" i="2"/>
  <c r="AC38" i="2" l="1"/>
  <c r="AB38" i="2"/>
  <c r="AF37" i="2"/>
  <c r="AH37" i="2" s="1"/>
  <c r="AG37" i="2"/>
  <c r="AI37" i="2" s="1"/>
  <c r="K40" i="3"/>
  <c r="O38" i="3"/>
  <c r="AE38" i="2" s="1"/>
  <c r="AD38" i="2"/>
  <c r="M40" i="3"/>
  <c r="J39" i="3"/>
  <c r="I39" i="3"/>
  <c r="D41" i="3"/>
  <c r="P40" i="3"/>
  <c r="G40" i="3"/>
  <c r="H40" i="3"/>
  <c r="L40" i="3"/>
  <c r="N39" i="3"/>
  <c r="Q39" i="3"/>
  <c r="AA39" i="2" s="1"/>
  <c r="S40" i="2"/>
  <c r="T40" i="2"/>
  <c r="O41" i="2"/>
  <c r="P41" i="2"/>
  <c r="Q40" i="2"/>
  <c r="N41" i="2"/>
  <c r="R40" i="2"/>
  <c r="M41" i="2"/>
  <c r="AC39" i="2" l="1"/>
  <c r="AB39" i="2"/>
  <c r="AG38" i="2"/>
  <c r="AI38" i="2" s="1"/>
  <c r="AF38" i="2"/>
  <c r="AH38" i="2" s="1"/>
  <c r="O39" i="3"/>
  <c r="AE39" i="2" s="1"/>
  <c r="AD39" i="2"/>
  <c r="N40" i="3"/>
  <c r="AD40" i="2" s="1"/>
  <c r="Q40" i="3"/>
  <c r="AA40" i="2" s="1"/>
  <c r="P41" i="3"/>
  <c r="G41" i="3"/>
  <c r="H41" i="3"/>
  <c r="L41" i="3"/>
  <c r="K41" i="3"/>
  <c r="J40" i="3"/>
  <c r="I40" i="3"/>
  <c r="D42" i="3"/>
  <c r="M41" i="3"/>
  <c r="S41" i="2"/>
  <c r="T41" i="2"/>
  <c r="O42" i="2"/>
  <c r="P42" i="2"/>
  <c r="Q41" i="2"/>
  <c r="N42" i="2"/>
  <c r="R41" i="2"/>
  <c r="M42" i="2"/>
  <c r="AC40" i="2" l="1"/>
  <c r="AB40" i="2"/>
  <c r="AG39" i="2"/>
  <c r="AI39" i="2" s="1"/>
  <c r="AF39" i="2"/>
  <c r="AH39" i="2" s="1"/>
  <c r="O40" i="3"/>
  <c r="AE40" i="2" s="1"/>
  <c r="AG40" i="2" s="1"/>
  <c r="AI40" i="2" s="1"/>
  <c r="Q41" i="3"/>
  <c r="AA41" i="2" s="1"/>
  <c r="P42" i="3"/>
  <c r="G42" i="3"/>
  <c r="H42" i="3"/>
  <c r="L42" i="3"/>
  <c r="D43" i="3"/>
  <c r="K42" i="3"/>
  <c r="M42" i="3"/>
  <c r="N41" i="3"/>
  <c r="J41" i="3"/>
  <c r="I41" i="3"/>
  <c r="S42" i="2"/>
  <c r="T42" i="2"/>
  <c r="O43" i="2"/>
  <c r="P43" i="2"/>
  <c r="Q42" i="2"/>
  <c r="N43" i="2"/>
  <c r="R42" i="2"/>
  <c r="M43" i="2"/>
  <c r="AC41" i="2" l="1"/>
  <c r="AB41" i="2"/>
  <c r="AF40" i="2"/>
  <c r="AH40" i="2" s="1"/>
  <c r="O41" i="3"/>
  <c r="AE41" i="2" s="1"/>
  <c r="AD41" i="2"/>
  <c r="K43" i="3"/>
  <c r="N42" i="3"/>
  <c r="P43" i="3"/>
  <c r="G43" i="3"/>
  <c r="H43" i="3"/>
  <c r="L43" i="3"/>
  <c r="D44" i="3"/>
  <c r="Q42" i="3"/>
  <c r="AA42" i="2" s="1"/>
  <c r="M43" i="3"/>
  <c r="I42" i="3"/>
  <c r="J42" i="3"/>
  <c r="S43" i="2"/>
  <c r="T43" i="2"/>
  <c r="Q43" i="2"/>
  <c r="O44" i="2"/>
  <c r="P44" i="2"/>
  <c r="N44" i="2"/>
  <c r="M44" i="2"/>
  <c r="R43" i="2"/>
  <c r="AC42" i="2" l="1"/>
  <c r="AB42" i="2"/>
  <c r="AG41" i="2"/>
  <c r="AI41" i="2" s="1"/>
  <c r="AF41" i="2"/>
  <c r="AH41" i="2" s="1"/>
  <c r="O42" i="3"/>
  <c r="AE42" i="2" s="1"/>
  <c r="AD42" i="2"/>
  <c r="M44" i="3"/>
  <c r="P44" i="3"/>
  <c r="G44" i="3"/>
  <c r="H44" i="3"/>
  <c r="L44" i="3"/>
  <c r="Q43" i="3"/>
  <c r="AA43" i="2" s="1"/>
  <c r="N43" i="3"/>
  <c r="K44" i="3"/>
  <c r="I43" i="3"/>
  <c r="J43" i="3"/>
  <c r="D45" i="3"/>
  <c r="S44" i="2"/>
  <c r="T44" i="2"/>
  <c r="O45" i="2"/>
  <c r="P45" i="2"/>
  <c r="Q44" i="2"/>
  <c r="N45" i="2"/>
  <c r="R44" i="2"/>
  <c r="M45" i="2"/>
  <c r="AC43" i="2" l="1"/>
  <c r="AB43" i="2"/>
  <c r="AF42" i="2"/>
  <c r="AH42" i="2" s="1"/>
  <c r="AG42" i="2"/>
  <c r="AI42" i="2" s="1"/>
  <c r="O43" i="3"/>
  <c r="AE43" i="2" s="1"/>
  <c r="AD43" i="2"/>
  <c r="N44" i="3"/>
  <c r="AD44" i="2" s="1"/>
  <c r="M45" i="3"/>
  <c r="K45" i="3"/>
  <c r="J44" i="3"/>
  <c r="I44" i="3"/>
  <c r="D46" i="3"/>
  <c r="P45" i="3"/>
  <c r="G45" i="3"/>
  <c r="H45" i="3"/>
  <c r="L45" i="3"/>
  <c r="Q44" i="3"/>
  <c r="AA44" i="2" s="1"/>
  <c r="S45" i="2"/>
  <c r="T45" i="2"/>
  <c r="O46" i="2"/>
  <c r="P46" i="2"/>
  <c r="Q45" i="2"/>
  <c r="N46" i="2"/>
  <c r="R45" i="2"/>
  <c r="M46" i="2"/>
  <c r="AF43" i="2" l="1"/>
  <c r="AH43" i="2" s="1"/>
  <c r="AC44" i="2"/>
  <c r="AB44" i="2"/>
  <c r="AG43" i="2"/>
  <c r="AI43" i="2" s="1"/>
  <c r="O44" i="3"/>
  <c r="AE44" i="2" s="1"/>
  <c r="AF44" i="2" s="1"/>
  <c r="AH44" i="2" s="1"/>
  <c r="N45" i="3"/>
  <c r="AD45" i="2" s="1"/>
  <c r="M46" i="3"/>
  <c r="K46" i="3"/>
  <c r="P46" i="3"/>
  <c r="G46" i="3"/>
  <c r="H46" i="3"/>
  <c r="L46" i="3"/>
  <c r="J45" i="3"/>
  <c r="I45" i="3"/>
  <c r="D47" i="3"/>
  <c r="Q45" i="3"/>
  <c r="AA45" i="2" s="1"/>
  <c r="S46" i="2"/>
  <c r="T46" i="2"/>
  <c r="O47" i="2"/>
  <c r="P47" i="2"/>
  <c r="Q46" i="2"/>
  <c r="N47" i="2"/>
  <c r="R46" i="2"/>
  <c r="M47" i="2"/>
  <c r="AC45" i="2" l="1"/>
  <c r="AB45" i="2"/>
  <c r="AG44" i="2"/>
  <c r="AI44" i="2" s="1"/>
  <c r="M47" i="3"/>
  <c r="O45" i="3"/>
  <c r="AE45" i="2" s="1"/>
  <c r="AF45" i="2" s="1"/>
  <c r="N46" i="3"/>
  <c r="AD46" i="2" s="1"/>
  <c r="J46" i="3"/>
  <c r="I46" i="3"/>
  <c r="Q46" i="3"/>
  <c r="AA46" i="2" s="1"/>
  <c r="D48" i="3"/>
  <c r="P47" i="3"/>
  <c r="G47" i="3"/>
  <c r="H47" i="3"/>
  <c r="L47" i="3"/>
  <c r="K47" i="3"/>
  <c r="S47" i="2"/>
  <c r="T47" i="2"/>
  <c r="O48" i="2"/>
  <c r="P48" i="2"/>
  <c r="Q47" i="2"/>
  <c r="N48" i="2"/>
  <c r="R47" i="2"/>
  <c r="M48" i="2"/>
  <c r="AH45" i="2" l="1"/>
  <c r="AC46" i="2"/>
  <c r="AB46" i="2"/>
  <c r="AG45" i="2"/>
  <c r="AI45" i="2" s="1"/>
  <c r="N47" i="3"/>
  <c r="AD47" i="2" s="1"/>
  <c r="M48" i="3"/>
  <c r="O46" i="3"/>
  <c r="AE46" i="2" s="1"/>
  <c r="AG46" i="2" s="1"/>
  <c r="AI46" i="2" s="1"/>
  <c r="K48" i="3"/>
  <c r="D49" i="3"/>
  <c r="Q47" i="3"/>
  <c r="AA47" i="2" s="1"/>
  <c r="I47" i="3"/>
  <c r="J47" i="3"/>
  <c r="P48" i="3"/>
  <c r="G48" i="3"/>
  <c r="H48" i="3"/>
  <c r="L48" i="3"/>
  <c r="S48" i="2"/>
  <c r="T48" i="2"/>
  <c r="Q48" i="2"/>
  <c r="O49" i="2"/>
  <c r="P49" i="2"/>
  <c r="N49" i="2"/>
  <c r="R48" i="2"/>
  <c r="M49" i="2"/>
  <c r="AC47" i="2" l="1"/>
  <c r="AB47" i="2"/>
  <c r="AF46" i="2"/>
  <c r="AH46" i="2" s="1"/>
  <c r="N48" i="3"/>
  <c r="AD48" i="2" s="1"/>
  <c r="O47" i="3"/>
  <c r="AE47" i="2" s="1"/>
  <c r="AF47" i="2" s="1"/>
  <c r="K49" i="3"/>
  <c r="I48" i="3"/>
  <c r="J48" i="3"/>
  <c r="Q48" i="3"/>
  <c r="AA48" i="2" s="1"/>
  <c r="D50" i="3"/>
  <c r="P49" i="3"/>
  <c r="G49" i="3"/>
  <c r="H49" i="3"/>
  <c r="L49" i="3"/>
  <c r="M49" i="3"/>
  <c r="S49" i="2"/>
  <c r="T49" i="2"/>
  <c r="O50" i="2"/>
  <c r="P50" i="2"/>
  <c r="Q49" i="2"/>
  <c r="N50" i="2"/>
  <c r="R49" i="2"/>
  <c r="M50" i="2"/>
  <c r="AH47" i="2" l="1"/>
  <c r="AC48" i="2"/>
  <c r="AB48" i="2"/>
  <c r="AG47" i="2"/>
  <c r="AI47" i="2" s="1"/>
  <c r="O48" i="3"/>
  <c r="AE48" i="2" s="1"/>
  <c r="AF48" i="2" s="1"/>
  <c r="AH48" i="2" s="1"/>
  <c r="M50" i="3"/>
  <c r="N49" i="3"/>
  <c r="Q49" i="3"/>
  <c r="AA49" i="2" s="1"/>
  <c r="P50" i="3"/>
  <c r="G50" i="3"/>
  <c r="H50" i="3"/>
  <c r="L50" i="3"/>
  <c r="D51" i="3"/>
  <c r="J49" i="3"/>
  <c r="I49" i="3"/>
  <c r="K50" i="3"/>
  <c r="S50" i="2"/>
  <c r="T50" i="2"/>
  <c r="O51" i="2"/>
  <c r="P51" i="2"/>
  <c r="Q50" i="2"/>
  <c r="N51" i="2"/>
  <c r="R50" i="2"/>
  <c r="M51" i="2"/>
  <c r="AC49" i="2" l="1"/>
  <c r="AB49" i="2"/>
  <c r="AG48" i="2"/>
  <c r="AI48" i="2" s="1"/>
  <c r="O49" i="3"/>
  <c r="AE49" i="2" s="1"/>
  <c r="AD49" i="2"/>
  <c r="N50" i="3"/>
  <c r="D52" i="3"/>
  <c r="I50" i="3"/>
  <c r="J50" i="3"/>
  <c r="M51" i="3"/>
  <c r="K51" i="3"/>
  <c r="P51" i="3"/>
  <c r="G51" i="3"/>
  <c r="H51" i="3"/>
  <c r="L51" i="3"/>
  <c r="Q50" i="3"/>
  <c r="AA50" i="2" s="1"/>
  <c r="S51" i="2"/>
  <c r="T51" i="2"/>
  <c r="Q51" i="2"/>
  <c r="O52" i="2"/>
  <c r="P52" i="2"/>
  <c r="N52" i="2"/>
  <c r="M52" i="2"/>
  <c r="R51" i="2"/>
  <c r="AC50" i="2" l="1"/>
  <c r="AB50" i="2"/>
  <c r="AG49" i="2"/>
  <c r="AI49" i="2" s="1"/>
  <c r="AF49" i="2"/>
  <c r="AH49" i="2" s="1"/>
  <c r="O50" i="3"/>
  <c r="AE50" i="2" s="1"/>
  <c r="AD50" i="2"/>
  <c r="K52" i="3"/>
  <c r="I51" i="3"/>
  <c r="J51" i="3"/>
  <c r="Q51" i="3"/>
  <c r="AA51" i="2" s="1"/>
  <c r="D53" i="3"/>
  <c r="P52" i="3"/>
  <c r="Q52" i="3" s="1"/>
  <c r="AA52" i="2" s="1"/>
  <c r="G52" i="3"/>
  <c r="H52" i="3"/>
  <c r="L52" i="3"/>
  <c r="M52" i="3"/>
  <c r="N51" i="3"/>
  <c r="S52" i="2"/>
  <c r="T52" i="2"/>
  <c r="O53" i="2"/>
  <c r="P53" i="2"/>
  <c r="Q52" i="2"/>
  <c r="N53" i="2"/>
  <c r="R52" i="2"/>
  <c r="M53" i="2"/>
  <c r="AC52" i="2" l="1"/>
  <c r="AB52" i="2"/>
  <c r="AC51" i="2"/>
  <c r="AB51" i="2"/>
  <c r="AF50" i="2"/>
  <c r="AH50" i="2" s="1"/>
  <c r="AG50" i="2"/>
  <c r="AI50" i="2" s="1"/>
  <c r="O51" i="3"/>
  <c r="AE51" i="2" s="1"/>
  <c r="AD51" i="2"/>
  <c r="K53" i="3"/>
  <c r="M53" i="3"/>
  <c r="D54" i="3"/>
  <c r="N52" i="3"/>
  <c r="P53" i="3"/>
  <c r="G53" i="3"/>
  <c r="H53" i="3"/>
  <c r="L53" i="3"/>
  <c r="I52" i="3"/>
  <c r="J52" i="3"/>
  <c r="S53" i="2"/>
  <c r="T53" i="2"/>
  <c r="Q53" i="2"/>
  <c r="O54" i="2"/>
  <c r="P54" i="2"/>
  <c r="N54" i="2"/>
  <c r="R53" i="2"/>
  <c r="M54" i="2"/>
  <c r="AG51" i="2" l="1"/>
  <c r="AI51" i="2" s="1"/>
  <c r="AF51" i="2"/>
  <c r="AH51" i="2" s="1"/>
  <c r="O52" i="3"/>
  <c r="AE52" i="2" s="1"/>
  <c r="AD52" i="2"/>
  <c r="K54" i="3"/>
  <c r="N53" i="3"/>
  <c r="AD53" i="2" s="1"/>
  <c r="J53" i="3"/>
  <c r="I53" i="3"/>
  <c r="P54" i="3"/>
  <c r="G54" i="3"/>
  <c r="H54" i="3"/>
  <c r="L54" i="3"/>
  <c r="D55" i="3"/>
  <c r="Q53" i="3"/>
  <c r="AA53" i="2" s="1"/>
  <c r="M54" i="3"/>
  <c r="S54" i="2"/>
  <c r="T54" i="2"/>
  <c r="O55" i="2"/>
  <c r="P55" i="2"/>
  <c r="Q54" i="2"/>
  <c r="N55" i="2"/>
  <c r="R54" i="2"/>
  <c r="M55" i="2"/>
  <c r="AC53" i="2" l="1"/>
  <c r="AB53" i="2"/>
  <c r="AG52" i="2"/>
  <c r="AI52" i="2" s="1"/>
  <c r="AF52" i="2"/>
  <c r="AH52" i="2" s="1"/>
  <c r="O53" i="3"/>
  <c r="AE53" i="2" s="1"/>
  <c r="AF53" i="2" s="1"/>
  <c r="M55" i="3"/>
  <c r="I54" i="3"/>
  <c r="J54" i="3"/>
  <c r="D56" i="3"/>
  <c r="Q54" i="3"/>
  <c r="AA54" i="2" s="1"/>
  <c r="P55" i="3"/>
  <c r="G55" i="3"/>
  <c r="H55" i="3"/>
  <c r="L55" i="3"/>
  <c r="N54" i="3"/>
  <c r="K55" i="3"/>
  <c r="S55" i="2"/>
  <c r="T55" i="2"/>
  <c r="O56" i="2"/>
  <c r="P56" i="2"/>
  <c r="Q55" i="2"/>
  <c r="R55" i="2"/>
  <c r="M56" i="2"/>
  <c r="N56" i="2"/>
  <c r="AH53" i="2" l="1"/>
  <c r="AC54" i="2"/>
  <c r="AB54" i="2"/>
  <c r="AG53" i="2"/>
  <c r="AI53" i="2" s="1"/>
  <c r="O54" i="3"/>
  <c r="AE54" i="2" s="1"/>
  <c r="AD54" i="2"/>
  <c r="N55" i="3"/>
  <c r="AD55" i="2" s="1"/>
  <c r="M56" i="3"/>
  <c r="K56" i="3"/>
  <c r="P56" i="3"/>
  <c r="G56" i="3"/>
  <c r="H56" i="3"/>
  <c r="L56" i="3"/>
  <c r="D57" i="3"/>
  <c r="Q55" i="3"/>
  <c r="AA55" i="2" s="1"/>
  <c r="I55" i="3"/>
  <c r="J55" i="3"/>
  <c r="S56" i="2"/>
  <c r="T56" i="2"/>
  <c r="O57" i="2"/>
  <c r="P57" i="2"/>
  <c r="N57" i="2"/>
  <c r="Q56" i="2"/>
  <c r="R56" i="2"/>
  <c r="M57" i="2"/>
  <c r="AC55" i="2" l="1"/>
  <c r="AB55" i="2"/>
  <c r="AG54" i="2"/>
  <c r="AI54" i="2" s="1"/>
  <c r="AF54" i="2"/>
  <c r="AH54" i="2" s="1"/>
  <c r="O55" i="3"/>
  <c r="AE55" i="2" s="1"/>
  <c r="AF55" i="2" s="1"/>
  <c r="AH55" i="2" s="1"/>
  <c r="N56" i="3"/>
  <c r="AD56" i="2" s="1"/>
  <c r="I56" i="3"/>
  <c r="J56" i="3"/>
  <c r="P57" i="3"/>
  <c r="G57" i="3"/>
  <c r="H57" i="3"/>
  <c r="L57" i="3"/>
  <c r="Q56" i="3"/>
  <c r="AA56" i="2" s="1"/>
  <c r="D58" i="3"/>
  <c r="M57" i="3"/>
  <c r="K57" i="3"/>
  <c r="S57" i="2"/>
  <c r="T57" i="2"/>
  <c r="Q57" i="2"/>
  <c r="O58" i="2"/>
  <c r="P58" i="2"/>
  <c r="N58" i="2"/>
  <c r="R57" i="2"/>
  <c r="M58" i="2"/>
  <c r="AC56" i="2" l="1"/>
  <c r="AB56" i="2"/>
  <c r="AG55" i="2"/>
  <c r="AI55" i="2" s="1"/>
  <c r="O56" i="3"/>
  <c r="AE56" i="2" s="1"/>
  <c r="AF56" i="2" s="1"/>
  <c r="M58" i="3"/>
  <c r="N57" i="3"/>
  <c r="J57" i="3"/>
  <c r="I57" i="3"/>
  <c r="D59" i="3"/>
  <c r="P58" i="3"/>
  <c r="G58" i="3"/>
  <c r="H58" i="3"/>
  <c r="L58" i="3"/>
  <c r="Q57" i="3"/>
  <c r="AA57" i="2" s="1"/>
  <c r="K58" i="3"/>
  <c r="S58" i="2"/>
  <c r="T58" i="2"/>
  <c r="Q58" i="2"/>
  <c r="O59" i="2"/>
  <c r="P59" i="2"/>
  <c r="N59" i="2"/>
  <c r="M59" i="2"/>
  <c r="R58" i="2"/>
  <c r="AH56" i="2" l="1"/>
  <c r="AC57" i="2"/>
  <c r="AB57" i="2"/>
  <c r="AG56" i="2"/>
  <c r="AI56" i="2" s="1"/>
  <c r="O57" i="3"/>
  <c r="AE57" i="2" s="1"/>
  <c r="AD57" i="2"/>
  <c r="M59" i="3"/>
  <c r="N58" i="3"/>
  <c r="AD58" i="2" s="1"/>
  <c r="K59" i="3"/>
  <c r="I58" i="3"/>
  <c r="J58" i="3"/>
  <c r="D60" i="3"/>
  <c r="Q58" i="3"/>
  <c r="AA58" i="2" s="1"/>
  <c r="P59" i="3"/>
  <c r="G59" i="3"/>
  <c r="H59" i="3"/>
  <c r="L59" i="3"/>
  <c r="S59" i="2"/>
  <c r="T59" i="2"/>
  <c r="Q59" i="2"/>
  <c r="O60" i="2"/>
  <c r="P60" i="2"/>
  <c r="N60" i="2"/>
  <c r="R59" i="2"/>
  <c r="M60" i="2"/>
  <c r="AC58" i="2" l="1"/>
  <c r="AB58" i="2"/>
  <c r="AG57" i="2"/>
  <c r="AI57" i="2" s="1"/>
  <c r="AF57" i="2"/>
  <c r="AH57" i="2" s="1"/>
  <c r="N59" i="3"/>
  <c r="AD59" i="2" s="1"/>
  <c r="O58" i="3"/>
  <c r="AE58" i="2" s="1"/>
  <c r="AF58" i="2" s="1"/>
  <c r="AH58" i="2" s="1"/>
  <c r="K60" i="3"/>
  <c r="I59" i="3"/>
  <c r="J59" i="3"/>
  <c r="D61" i="3"/>
  <c r="P60" i="3"/>
  <c r="G60" i="3"/>
  <c r="H60" i="3"/>
  <c r="L60" i="3"/>
  <c r="Q59" i="3"/>
  <c r="AA59" i="2" s="1"/>
  <c r="M60" i="3"/>
  <c r="S60" i="2"/>
  <c r="T60" i="2"/>
  <c r="O61" i="2"/>
  <c r="P61" i="2"/>
  <c r="Q60" i="2"/>
  <c r="N61" i="2"/>
  <c r="R60" i="2"/>
  <c r="M61" i="2"/>
  <c r="AC59" i="2" l="1"/>
  <c r="AB59" i="2"/>
  <c r="AG58" i="2"/>
  <c r="AI58" i="2" s="1"/>
  <c r="O59" i="3"/>
  <c r="AE59" i="2" s="1"/>
  <c r="AF59" i="2" s="1"/>
  <c r="M61" i="3"/>
  <c r="Q60" i="3"/>
  <c r="AA60" i="2" s="1"/>
  <c r="P61" i="3"/>
  <c r="G61" i="3"/>
  <c r="H61" i="3"/>
  <c r="L61" i="3"/>
  <c r="D62" i="3"/>
  <c r="K61" i="3"/>
  <c r="N60" i="3"/>
  <c r="I60" i="3"/>
  <c r="J60" i="3"/>
  <c r="S61" i="2"/>
  <c r="T61" i="2"/>
  <c r="Q61" i="2"/>
  <c r="O62" i="2"/>
  <c r="P62" i="2"/>
  <c r="N62" i="2"/>
  <c r="R61" i="2"/>
  <c r="M62" i="2"/>
  <c r="AH59" i="2" l="1"/>
  <c r="AC60" i="2"/>
  <c r="AB60" i="2"/>
  <c r="AG59" i="2"/>
  <c r="AI59" i="2" s="1"/>
  <c r="N61" i="3"/>
  <c r="AD61" i="2" s="1"/>
  <c r="O60" i="3"/>
  <c r="AE60" i="2" s="1"/>
  <c r="AD60" i="2"/>
  <c r="K62" i="3"/>
  <c r="J61" i="3"/>
  <c r="I61" i="3"/>
  <c r="Q61" i="3"/>
  <c r="AA61" i="2" s="1"/>
  <c r="P62" i="3"/>
  <c r="G62" i="3"/>
  <c r="H62" i="3"/>
  <c r="L62" i="3"/>
  <c r="D63" i="3"/>
  <c r="M62" i="3"/>
  <c r="S62" i="2"/>
  <c r="T62" i="2"/>
  <c r="O63" i="2"/>
  <c r="P63" i="2"/>
  <c r="Q62" i="2"/>
  <c r="N63" i="2"/>
  <c r="R62" i="2"/>
  <c r="M63" i="2"/>
  <c r="AC61" i="2" l="1"/>
  <c r="AB61" i="2"/>
  <c r="AG60" i="2"/>
  <c r="AI60" i="2" s="1"/>
  <c r="AF60" i="2"/>
  <c r="AH60" i="2" s="1"/>
  <c r="O61" i="3"/>
  <c r="AE61" i="2" s="1"/>
  <c r="AF61" i="2" s="1"/>
  <c r="AH61" i="2" s="1"/>
  <c r="M63" i="3"/>
  <c r="Q62" i="3"/>
  <c r="AA62" i="2" s="1"/>
  <c r="K63" i="3"/>
  <c r="P63" i="3"/>
  <c r="G63" i="3"/>
  <c r="H63" i="3"/>
  <c r="L63" i="3"/>
  <c r="N62" i="3"/>
  <c r="D64" i="3"/>
  <c r="J62" i="3"/>
  <c r="I62" i="3"/>
  <c r="S63" i="2"/>
  <c r="T63" i="2"/>
  <c r="Q63" i="2"/>
  <c r="O64" i="2"/>
  <c r="P64" i="2"/>
  <c r="N64" i="2"/>
  <c r="R63" i="2"/>
  <c r="M64" i="2"/>
  <c r="AC62" i="2" l="1"/>
  <c r="AB62" i="2"/>
  <c r="AG61" i="2"/>
  <c r="AI61" i="2" s="1"/>
  <c r="O62" i="3"/>
  <c r="AE62" i="2" s="1"/>
  <c r="AD62" i="2"/>
  <c r="N63" i="3"/>
  <c r="K64" i="3"/>
  <c r="P64" i="3"/>
  <c r="G64" i="3"/>
  <c r="H64" i="3"/>
  <c r="L64" i="3"/>
  <c r="D65" i="3"/>
  <c r="J63" i="3"/>
  <c r="I63" i="3"/>
  <c r="M64" i="3"/>
  <c r="Q63" i="3"/>
  <c r="AA63" i="2" s="1"/>
  <c r="S64" i="2"/>
  <c r="T64" i="2"/>
  <c r="Q64" i="2"/>
  <c r="O65" i="2"/>
  <c r="P65" i="2"/>
  <c r="N65" i="2"/>
  <c r="D66" i="3"/>
  <c r="M65" i="2"/>
  <c r="R64" i="2"/>
  <c r="AC63" i="2" l="1"/>
  <c r="AB63" i="2"/>
  <c r="AG62" i="2"/>
  <c r="AI62" i="2" s="1"/>
  <c r="AF62" i="2"/>
  <c r="AH62" i="2" s="1"/>
  <c r="O63" i="3"/>
  <c r="AE63" i="2" s="1"/>
  <c r="AD63" i="2"/>
  <c r="N64" i="3"/>
  <c r="P65" i="3"/>
  <c r="G65" i="3"/>
  <c r="H65" i="3"/>
  <c r="L65" i="3"/>
  <c r="Q64" i="3"/>
  <c r="AA64" i="2" s="1"/>
  <c r="K65" i="3"/>
  <c r="K66" i="3" s="1"/>
  <c r="M65" i="3"/>
  <c r="M66" i="3" s="1"/>
  <c r="I64" i="3"/>
  <c r="J64" i="3"/>
  <c r="P66" i="3"/>
  <c r="G66" i="3"/>
  <c r="H66" i="3"/>
  <c r="P66" i="2"/>
  <c r="S65" i="2"/>
  <c r="T65" i="2"/>
  <c r="N66" i="2"/>
  <c r="O66" i="2"/>
  <c r="Q65" i="2"/>
  <c r="R65" i="2"/>
  <c r="M66" i="2"/>
  <c r="AC64" i="2" l="1"/>
  <c r="AB64" i="2"/>
  <c r="AF63" i="2"/>
  <c r="AH63" i="2" s="1"/>
  <c r="AG63" i="2"/>
  <c r="AI63" i="2" s="1"/>
  <c r="O64" i="3"/>
  <c r="AE64" i="2" s="1"/>
  <c r="AD64" i="2"/>
  <c r="N65" i="3"/>
  <c r="J65" i="3"/>
  <c r="I65" i="3"/>
  <c r="J66" i="3"/>
  <c r="I66" i="3"/>
  <c r="D67" i="3"/>
  <c r="K67" i="3" s="1"/>
  <c r="Q66" i="3"/>
  <c r="AA66" i="2" s="1"/>
  <c r="Q65" i="3"/>
  <c r="AA65" i="2" s="1"/>
  <c r="L66" i="3"/>
  <c r="N66" i="3" s="1"/>
  <c r="Q66" i="2"/>
  <c r="S66" i="2"/>
  <c r="T66" i="2"/>
  <c r="O67" i="2"/>
  <c r="P67" i="2"/>
  <c r="R66" i="2"/>
  <c r="M67" i="2"/>
  <c r="N67" i="2"/>
  <c r="AC65" i="2" l="1"/>
  <c r="AB65" i="2"/>
  <c r="AC66" i="2"/>
  <c r="AB66" i="2"/>
  <c r="AG64" i="2"/>
  <c r="AI64" i="2" s="1"/>
  <c r="AF64" i="2"/>
  <c r="AH64" i="2" s="1"/>
  <c r="O65" i="3"/>
  <c r="AE65" i="2" s="1"/>
  <c r="AD65" i="2"/>
  <c r="AD66" i="2"/>
  <c r="P67" i="3"/>
  <c r="G67" i="3"/>
  <c r="H67" i="3"/>
  <c r="L67" i="3"/>
  <c r="D68" i="3"/>
  <c r="M67" i="3"/>
  <c r="S67" i="2"/>
  <c r="T67" i="2"/>
  <c r="O68" i="2"/>
  <c r="P68" i="2"/>
  <c r="N68" i="2"/>
  <c r="Q67" i="2"/>
  <c r="R67" i="2"/>
  <c r="M68" i="2"/>
  <c r="AG65" i="2" l="1"/>
  <c r="AI65" i="2" s="1"/>
  <c r="AF65" i="2"/>
  <c r="AH65" i="2" s="1"/>
  <c r="O66" i="3"/>
  <c r="AE66" i="2" s="1"/>
  <c r="AG66" i="2" s="1"/>
  <c r="AI66" i="2" s="1"/>
  <c r="N67" i="3"/>
  <c r="M68" i="3"/>
  <c r="I67" i="3"/>
  <c r="J67" i="3"/>
  <c r="P68" i="3"/>
  <c r="G68" i="3"/>
  <c r="H68" i="3"/>
  <c r="L68" i="3"/>
  <c r="D69" i="3"/>
  <c r="K68" i="3"/>
  <c r="Q67" i="3"/>
  <c r="AA67" i="2" s="1"/>
  <c r="S68" i="2"/>
  <c r="T68" i="2"/>
  <c r="Q68" i="2"/>
  <c r="O69" i="2"/>
  <c r="P69" i="2"/>
  <c r="N69" i="2"/>
  <c r="R68" i="2"/>
  <c r="M69" i="2"/>
  <c r="AC67" i="2" l="1"/>
  <c r="AB67" i="2"/>
  <c r="AF66" i="2"/>
  <c r="AH66" i="2" s="1"/>
  <c r="N68" i="3"/>
  <c r="AD68" i="2" s="1"/>
  <c r="O67" i="3"/>
  <c r="AE67" i="2" s="1"/>
  <c r="AD67" i="2"/>
  <c r="M69" i="3"/>
  <c r="I68" i="3"/>
  <c r="J68" i="3"/>
  <c r="P69" i="3"/>
  <c r="G69" i="3"/>
  <c r="H69" i="3"/>
  <c r="L69" i="3"/>
  <c r="K69" i="3"/>
  <c r="D70" i="3"/>
  <c r="Q68" i="3"/>
  <c r="AA68" i="2" s="1"/>
  <c r="S69" i="2"/>
  <c r="T69" i="2"/>
  <c r="Q69" i="2"/>
  <c r="O70" i="2"/>
  <c r="P70" i="2"/>
  <c r="N70" i="2"/>
  <c r="R69" i="2"/>
  <c r="M70" i="2"/>
  <c r="AC68" i="2" l="1"/>
  <c r="AB68" i="2"/>
  <c r="AG67" i="2"/>
  <c r="AI67" i="2" s="1"/>
  <c r="AF67" i="2"/>
  <c r="AH67" i="2" s="1"/>
  <c r="O68" i="3"/>
  <c r="AE68" i="2" s="1"/>
  <c r="AG68" i="2" s="1"/>
  <c r="AI68" i="2" s="1"/>
  <c r="K70" i="3"/>
  <c r="N69" i="3"/>
  <c r="Q69" i="3"/>
  <c r="AA69" i="2" s="1"/>
  <c r="M70" i="3"/>
  <c r="J69" i="3"/>
  <c r="I69" i="3"/>
  <c r="P70" i="3"/>
  <c r="G70" i="3"/>
  <c r="L70" i="3"/>
  <c r="H70" i="3"/>
  <c r="D71" i="3"/>
  <c r="S70" i="2"/>
  <c r="T70" i="2"/>
  <c r="O71" i="2"/>
  <c r="P71" i="2"/>
  <c r="Q70" i="2"/>
  <c r="N71" i="2"/>
  <c r="R70" i="2"/>
  <c r="M71" i="2"/>
  <c r="AC69" i="2" l="1"/>
  <c r="AB69" i="2"/>
  <c r="AF68" i="2"/>
  <c r="AH68" i="2" s="1"/>
  <c r="O69" i="3"/>
  <c r="AE69" i="2" s="1"/>
  <c r="AD69" i="2"/>
  <c r="N70" i="3"/>
  <c r="P71" i="3"/>
  <c r="G71" i="3"/>
  <c r="H71" i="3"/>
  <c r="L71" i="3"/>
  <c r="M71" i="3"/>
  <c r="I70" i="3"/>
  <c r="J70" i="3"/>
  <c r="K71" i="3"/>
  <c r="Q70" i="3"/>
  <c r="AA70" i="2" s="1"/>
  <c r="D72" i="3"/>
  <c r="S71" i="2"/>
  <c r="T71" i="2"/>
  <c r="O72" i="2"/>
  <c r="P72" i="2"/>
  <c r="Q71" i="2"/>
  <c r="N72" i="2"/>
  <c r="M72" i="2"/>
  <c r="R71" i="2"/>
  <c r="AC70" i="2" l="1"/>
  <c r="AB70" i="2"/>
  <c r="AG69" i="2"/>
  <c r="AI69" i="2" s="1"/>
  <c r="AF69" i="2"/>
  <c r="AH69" i="2" s="1"/>
  <c r="O70" i="3"/>
  <c r="AE70" i="2" s="1"/>
  <c r="AD70" i="2"/>
  <c r="M72" i="3"/>
  <c r="K72" i="3"/>
  <c r="N71" i="3"/>
  <c r="I71" i="3"/>
  <c r="J71" i="3"/>
  <c r="D73" i="3"/>
  <c r="Q71" i="3"/>
  <c r="AA71" i="2" s="1"/>
  <c r="P72" i="3"/>
  <c r="G72" i="3"/>
  <c r="H72" i="3"/>
  <c r="L72" i="3"/>
  <c r="S72" i="2"/>
  <c r="T72" i="2"/>
  <c r="Q72" i="2"/>
  <c r="O73" i="2"/>
  <c r="P73" i="2"/>
  <c r="N73" i="2"/>
  <c r="R72" i="2"/>
  <c r="M73" i="2"/>
  <c r="AC71" i="2" l="1"/>
  <c r="AB71" i="2"/>
  <c r="AG70" i="2"/>
  <c r="AI70" i="2" s="1"/>
  <c r="AF70" i="2"/>
  <c r="AH70" i="2" s="1"/>
  <c r="O71" i="3"/>
  <c r="AE71" i="2" s="1"/>
  <c r="AD71" i="2"/>
  <c r="M73" i="3"/>
  <c r="N72" i="3"/>
  <c r="AD72" i="2" s="1"/>
  <c r="Q72" i="3"/>
  <c r="AA72" i="2" s="1"/>
  <c r="P73" i="3"/>
  <c r="G73" i="3"/>
  <c r="H73" i="3"/>
  <c r="L73" i="3"/>
  <c r="D74" i="3"/>
  <c r="K73" i="3"/>
  <c r="I72" i="3"/>
  <c r="J72" i="3"/>
  <c r="S73" i="2"/>
  <c r="T73" i="2"/>
  <c r="Q73" i="2"/>
  <c r="O74" i="2"/>
  <c r="P74" i="2"/>
  <c r="N74" i="2"/>
  <c r="R73" i="2"/>
  <c r="M74" i="2"/>
  <c r="AC72" i="2" l="1"/>
  <c r="AB72" i="2"/>
  <c r="AG71" i="2"/>
  <c r="AI71" i="2" s="1"/>
  <c r="AF71" i="2"/>
  <c r="AH71" i="2" s="1"/>
  <c r="N73" i="3"/>
  <c r="AD73" i="2" s="1"/>
  <c r="O72" i="3"/>
  <c r="AE72" i="2" s="1"/>
  <c r="AF72" i="2" s="1"/>
  <c r="J73" i="3"/>
  <c r="I73" i="3"/>
  <c r="P74" i="3"/>
  <c r="G74" i="3"/>
  <c r="H74" i="3"/>
  <c r="L74" i="3"/>
  <c r="Q73" i="3"/>
  <c r="AA73" i="2" s="1"/>
  <c r="D75" i="3"/>
  <c r="K74" i="3"/>
  <c r="M74" i="3"/>
  <c r="S74" i="2"/>
  <c r="T74" i="2"/>
  <c r="Q74" i="2"/>
  <c r="O75" i="2"/>
  <c r="P75" i="2"/>
  <c r="N75" i="2"/>
  <c r="R74" i="2"/>
  <c r="M75" i="2"/>
  <c r="AH72" i="2" l="1"/>
  <c r="AC73" i="2"/>
  <c r="AB73" i="2"/>
  <c r="AG72" i="2"/>
  <c r="AI72" i="2" s="1"/>
  <c r="O73" i="3"/>
  <c r="AE73" i="2" s="1"/>
  <c r="AF73" i="2" s="1"/>
  <c r="K75" i="3"/>
  <c r="D76" i="3"/>
  <c r="Q74" i="3"/>
  <c r="AA74" i="2" s="1"/>
  <c r="P75" i="3"/>
  <c r="G75" i="3"/>
  <c r="H75" i="3"/>
  <c r="L75" i="3"/>
  <c r="M75" i="3"/>
  <c r="J74" i="3"/>
  <c r="I74" i="3"/>
  <c r="N74" i="3"/>
  <c r="S75" i="2"/>
  <c r="T75" i="2"/>
  <c r="Q75" i="2"/>
  <c r="O76" i="2"/>
  <c r="P76" i="2"/>
  <c r="N76" i="2"/>
  <c r="R75" i="2"/>
  <c r="M76" i="2"/>
  <c r="AH73" i="2" l="1"/>
  <c r="AC74" i="2"/>
  <c r="AB74" i="2"/>
  <c r="AG73" i="2"/>
  <c r="AI73" i="2" s="1"/>
  <c r="O74" i="3"/>
  <c r="AE74" i="2" s="1"/>
  <c r="AD74" i="2"/>
  <c r="M76" i="3"/>
  <c r="P76" i="3"/>
  <c r="G76" i="3"/>
  <c r="H76" i="3"/>
  <c r="L76" i="3"/>
  <c r="Q75" i="3"/>
  <c r="AA75" i="2" s="1"/>
  <c r="D77" i="3"/>
  <c r="N75" i="3"/>
  <c r="I75" i="3"/>
  <c r="J75" i="3"/>
  <c r="K76" i="3"/>
  <c r="S76" i="2"/>
  <c r="T76" i="2"/>
  <c r="Q76" i="2"/>
  <c r="O77" i="2"/>
  <c r="P77" i="2"/>
  <c r="N77" i="2"/>
  <c r="R76" i="2"/>
  <c r="M77" i="2"/>
  <c r="AC75" i="2" l="1"/>
  <c r="AB75" i="2"/>
  <c r="AG74" i="2"/>
  <c r="AI74" i="2" s="1"/>
  <c r="AF74" i="2"/>
  <c r="AH74" i="2" s="1"/>
  <c r="O75" i="3"/>
  <c r="AE75" i="2" s="1"/>
  <c r="AD75" i="2"/>
  <c r="N76" i="3"/>
  <c r="AD76" i="2" s="1"/>
  <c r="M77" i="3"/>
  <c r="K77" i="3"/>
  <c r="I76" i="3"/>
  <c r="J76" i="3"/>
  <c r="D78" i="3"/>
  <c r="Q76" i="3"/>
  <c r="AA76" i="2" s="1"/>
  <c r="P77" i="3"/>
  <c r="G77" i="3"/>
  <c r="H77" i="3"/>
  <c r="L77" i="3"/>
  <c r="S77" i="2"/>
  <c r="T77" i="2"/>
  <c r="Q77" i="2"/>
  <c r="O78" i="2"/>
  <c r="P78" i="2"/>
  <c r="N78" i="2"/>
  <c r="R77" i="2"/>
  <c r="M78" i="2"/>
  <c r="AC76" i="2" l="1"/>
  <c r="AB76" i="2"/>
  <c r="AF75" i="2"/>
  <c r="AH75" i="2" s="1"/>
  <c r="AG75" i="2"/>
  <c r="AI75" i="2" s="1"/>
  <c r="O76" i="3"/>
  <c r="AE76" i="2" s="1"/>
  <c r="AF76" i="2" s="1"/>
  <c r="AH76" i="2" s="1"/>
  <c r="N77" i="3"/>
  <c r="AD77" i="2" s="1"/>
  <c r="J77" i="3"/>
  <c r="I77" i="3"/>
  <c r="P78" i="3"/>
  <c r="G78" i="3"/>
  <c r="H78" i="3"/>
  <c r="L78" i="3"/>
  <c r="Q77" i="3"/>
  <c r="AA77" i="2" s="1"/>
  <c r="M78" i="3"/>
  <c r="K78" i="3"/>
  <c r="D79" i="3"/>
  <c r="S78" i="2"/>
  <c r="T78" i="2"/>
  <c r="Q78" i="2"/>
  <c r="O79" i="2"/>
  <c r="P79" i="2"/>
  <c r="N79" i="2"/>
  <c r="R78" i="2"/>
  <c r="M79" i="2"/>
  <c r="AC77" i="2" l="1"/>
  <c r="AB77" i="2"/>
  <c r="AG76" i="2"/>
  <c r="AI76" i="2" s="1"/>
  <c r="O77" i="3"/>
  <c r="AE77" i="2" s="1"/>
  <c r="AF77" i="2" s="1"/>
  <c r="AH77" i="2" s="1"/>
  <c r="M79" i="3"/>
  <c r="D80" i="3"/>
  <c r="Q78" i="3"/>
  <c r="AA78" i="2" s="1"/>
  <c r="P79" i="3"/>
  <c r="G79" i="3"/>
  <c r="H79" i="3"/>
  <c r="L79" i="3"/>
  <c r="I78" i="3"/>
  <c r="J78" i="3"/>
  <c r="K79" i="3"/>
  <c r="N78" i="3"/>
  <c r="S79" i="2"/>
  <c r="T79" i="2"/>
  <c r="Q79" i="2"/>
  <c r="O80" i="2"/>
  <c r="P80" i="2"/>
  <c r="N80" i="2"/>
  <c r="R79" i="2"/>
  <c r="M80" i="2"/>
  <c r="AC78" i="2" l="1"/>
  <c r="AB78" i="2"/>
  <c r="AG77" i="2"/>
  <c r="AI77" i="2" s="1"/>
  <c r="O78" i="3"/>
  <c r="AE78" i="2" s="1"/>
  <c r="AD78" i="2"/>
  <c r="N79" i="3"/>
  <c r="J79" i="3"/>
  <c r="I79" i="3"/>
  <c r="D81" i="3"/>
  <c r="P80" i="3"/>
  <c r="G80" i="3"/>
  <c r="H80" i="3"/>
  <c r="L80" i="3"/>
  <c r="Q79" i="3"/>
  <c r="AA79" i="2" s="1"/>
  <c r="M80" i="3"/>
  <c r="K80" i="3"/>
  <c r="S80" i="2"/>
  <c r="T80" i="2"/>
  <c r="Q80" i="2"/>
  <c r="O81" i="2"/>
  <c r="P81" i="2"/>
  <c r="N81" i="2"/>
  <c r="R80" i="2"/>
  <c r="M81" i="2"/>
  <c r="AC79" i="2" l="1"/>
  <c r="AB79" i="2"/>
  <c r="AG78" i="2"/>
  <c r="AI78" i="2" s="1"/>
  <c r="AF78" i="2"/>
  <c r="AH78" i="2" s="1"/>
  <c r="O79" i="3"/>
  <c r="AE79" i="2" s="1"/>
  <c r="AD79" i="2"/>
  <c r="M81" i="3"/>
  <c r="N80" i="3"/>
  <c r="J80" i="3"/>
  <c r="I80" i="3"/>
  <c r="P81" i="3"/>
  <c r="G81" i="3"/>
  <c r="H81" i="3"/>
  <c r="L81" i="3"/>
  <c r="D82" i="3"/>
  <c r="Q80" i="3"/>
  <c r="AA80" i="2" s="1"/>
  <c r="K81" i="3"/>
  <c r="S81" i="2"/>
  <c r="T81" i="2"/>
  <c r="Q81" i="2"/>
  <c r="O82" i="2"/>
  <c r="P82" i="2"/>
  <c r="N82" i="2"/>
  <c r="R81" i="2"/>
  <c r="M82" i="2"/>
  <c r="AC80" i="2" l="1"/>
  <c r="AB80" i="2"/>
  <c r="AG79" i="2"/>
  <c r="AI79" i="2" s="1"/>
  <c r="AF79" i="2"/>
  <c r="AH79" i="2" s="1"/>
  <c r="O80" i="3"/>
  <c r="AE80" i="2" s="1"/>
  <c r="AD80" i="2"/>
  <c r="K82" i="3"/>
  <c r="N81" i="3"/>
  <c r="Q81" i="3"/>
  <c r="AA81" i="2" s="1"/>
  <c r="P82" i="3"/>
  <c r="G82" i="3"/>
  <c r="H82" i="3"/>
  <c r="L82" i="3"/>
  <c r="D83" i="3"/>
  <c r="J81" i="3"/>
  <c r="I81" i="3"/>
  <c r="M82" i="3"/>
  <c r="S82" i="2"/>
  <c r="T82" i="2"/>
  <c r="Q82" i="2"/>
  <c r="O83" i="2"/>
  <c r="P83" i="2"/>
  <c r="N83" i="2"/>
  <c r="R82" i="2"/>
  <c r="M83" i="2"/>
  <c r="AC81" i="2" l="1"/>
  <c r="AB81" i="2"/>
  <c r="AG80" i="2"/>
  <c r="AI80" i="2" s="1"/>
  <c r="AF80" i="2"/>
  <c r="AH80" i="2" s="1"/>
  <c r="O81" i="3"/>
  <c r="AE81" i="2" s="1"/>
  <c r="AD81" i="2"/>
  <c r="N82" i="3"/>
  <c r="P83" i="3"/>
  <c r="G83" i="3"/>
  <c r="H83" i="3"/>
  <c r="L83" i="3"/>
  <c r="D84" i="3"/>
  <c r="M83" i="3"/>
  <c r="Q82" i="3"/>
  <c r="AA82" i="2" s="1"/>
  <c r="I82" i="3"/>
  <c r="J82" i="3"/>
  <c r="K83" i="3"/>
  <c r="S83" i="2"/>
  <c r="T83" i="2"/>
  <c r="Q83" i="2"/>
  <c r="O84" i="2"/>
  <c r="P84" i="2"/>
  <c r="N84" i="2"/>
  <c r="R83" i="2"/>
  <c r="M84" i="2"/>
  <c r="AF81" i="2" l="1"/>
  <c r="AH81" i="2" s="1"/>
  <c r="AC82" i="2"/>
  <c r="AB82" i="2"/>
  <c r="AG81" i="2"/>
  <c r="AI81" i="2" s="1"/>
  <c r="O82" i="3"/>
  <c r="AE82" i="2" s="1"/>
  <c r="AD82" i="2"/>
  <c r="M84" i="3"/>
  <c r="N83" i="3"/>
  <c r="K84" i="3"/>
  <c r="I83" i="3"/>
  <c r="J83" i="3"/>
  <c r="P84" i="3"/>
  <c r="G84" i="3"/>
  <c r="H84" i="3"/>
  <c r="L84" i="3"/>
  <c r="Q83" i="3"/>
  <c r="AA83" i="2" s="1"/>
  <c r="D85" i="3"/>
  <c r="S84" i="2"/>
  <c r="T84" i="2"/>
  <c r="Q84" i="2"/>
  <c r="O85" i="2"/>
  <c r="P85" i="2"/>
  <c r="N85" i="2"/>
  <c r="R84" i="2"/>
  <c r="M85" i="2"/>
  <c r="AC83" i="2" l="1"/>
  <c r="AB83" i="2"/>
  <c r="AG82" i="2"/>
  <c r="AI82" i="2" s="1"/>
  <c r="AF82" i="2"/>
  <c r="AH82" i="2" s="1"/>
  <c r="O83" i="3"/>
  <c r="AE83" i="2" s="1"/>
  <c r="AD83" i="2"/>
  <c r="I84" i="3"/>
  <c r="J84" i="3"/>
  <c r="D86" i="3"/>
  <c r="Q84" i="3"/>
  <c r="AA84" i="2" s="1"/>
  <c r="M85" i="3"/>
  <c r="P85" i="3"/>
  <c r="G85" i="3"/>
  <c r="H85" i="3"/>
  <c r="L85" i="3"/>
  <c r="N84" i="3"/>
  <c r="K85" i="3"/>
  <c r="S85" i="2"/>
  <c r="T85" i="2"/>
  <c r="Q85" i="2"/>
  <c r="O86" i="2"/>
  <c r="P86" i="2"/>
  <c r="N86" i="2"/>
  <c r="R85" i="2"/>
  <c r="M86" i="2"/>
  <c r="AC84" i="2" l="1"/>
  <c r="AB84" i="2"/>
  <c r="AG83" i="2"/>
  <c r="AI83" i="2" s="1"/>
  <c r="AF83" i="2"/>
  <c r="AH83" i="2" s="1"/>
  <c r="O84" i="3"/>
  <c r="AE84" i="2" s="1"/>
  <c r="AD84" i="2"/>
  <c r="K86" i="3"/>
  <c r="N85" i="3"/>
  <c r="D87" i="3"/>
  <c r="P86" i="3"/>
  <c r="G86" i="3"/>
  <c r="H86" i="3"/>
  <c r="L86" i="3"/>
  <c r="Q85" i="3"/>
  <c r="AA85" i="2" s="1"/>
  <c r="M86" i="3"/>
  <c r="J85" i="3"/>
  <c r="I85" i="3"/>
  <c r="S86" i="2"/>
  <c r="T86" i="2"/>
  <c r="Q86" i="2"/>
  <c r="O87" i="2"/>
  <c r="P87" i="2"/>
  <c r="N87" i="2"/>
  <c r="R86" i="2"/>
  <c r="M87" i="2"/>
  <c r="AF84" i="2" l="1"/>
  <c r="AH84" i="2" s="1"/>
  <c r="AC85" i="2"/>
  <c r="AB85" i="2"/>
  <c r="AG84" i="2"/>
  <c r="AI84" i="2" s="1"/>
  <c r="O85" i="3"/>
  <c r="AE85" i="2" s="1"/>
  <c r="AD85" i="2"/>
  <c r="N86" i="3"/>
  <c r="K87" i="3"/>
  <c r="M87" i="3"/>
  <c r="J86" i="3"/>
  <c r="I86" i="3"/>
  <c r="D88" i="3"/>
  <c r="Q86" i="3"/>
  <c r="AA86" i="2" s="1"/>
  <c r="P87" i="3"/>
  <c r="G87" i="3"/>
  <c r="H87" i="3"/>
  <c r="L87" i="3"/>
  <c r="S87" i="2"/>
  <c r="T87" i="2"/>
  <c r="Q87" i="2"/>
  <c r="O88" i="2"/>
  <c r="P88" i="2"/>
  <c r="N88" i="2"/>
  <c r="R87" i="2"/>
  <c r="M88" i="2"/>
  <c r="AC86" i="2" l="1"/>
  <c r="AB86" i="2"/>
  <c r="AG85" i="2"/>
  <c r="AI85" i="2" s="1"/>
  <c r="AF85" i="2"/>
  <c r="AH85" i="2" s="1"/>
  <c r="O86" i="3"/>
  <c r="AE86" i="2" s="1"/>
  <c r="AD86" i="2"/>
  <c r="N87" i="3"/>
  <c r="P88" i="3"/>
  <c r="G88" i="3"/>
  <c r="H88" i="3"/>
  <c r="L88" i="3"/>
  <c r="Q87" i="3"/>
  <c r="AA87" i="2" s="1"/>
  <c r="K88" i="3"/>
  <c r="D89" i="3"/>
  <c r="M88" i="3"/>
  <c r="J87" i="3"/>
  <c r="I87" i="3"/>
  <c r="S88" i="2"/>
  <c r="T88" i="2"/>
  <c r="Q88" i="2"/>
  <c r="O89" i="2"/>
  <c r="P89" i="2"/>
  <c r="N89" i="2"/>
  <c r="R88" i="2"/>
  <c r="M89" i="2"/>
  <c r="AC87" i="2" l="1"/>
  <c r="AB87" i="2"/>
  <c r="AG86" i="2"/>
  <c r="AI86" i="2" s="1"/>
  <c r="AF86" i="2"/>
  <c r="AH86" i="2" s="1"/>
  <c r="O87" i="3"/>
  <c r="AE87" i="2" s="1"/>
  <c r="AD87" i="2"/>
  <c r="N88" i="3"/>
  <c r="P89" i="3"/>
  <c r="G89" i="3"/>
  <c r="H89" i="3"/>
  <c r="L89" i="3"/>
  <c r="K89" i="3"/>
  <c r="I88" i="3"/>
  <c r="J88" i="3"/>
  <c r="D90" i="3"/>
  <c r="M89" i="3"/>
  <c r="Q88" i="3"/>
  <c r="AA88" i="2" s="1"/>
  <c r="S89" i="2"/>
  <c r="T89" i="2"/>
  <c r="Q89" i="2"/>
  <c r="O90" i="2"/>
  <c r="P90" i="2"/>
  <c r="N90" i="2"/>
  <c r="R89" i="2"/>
  <c r="M90" i="2"/>
  <c r="AC88" i="2" l="1"/>
  <c r="AB88" i="2"/>
  <c r="AG87" i="2"/>
  <c r="AI87" i="2" s="1"/>
  <c r="AF87" i="2"/>
  <c r="AH87" i="2" s="1"/>
  <c r="O88" i="3"/>
  <c r="AE88" i="2" s="1"/>
  <c r="AD88" i="2"/>
  <c r="N89" i="3"/>
  <c r="M90" i="3"/>
  <c r="I89" i="3"/>
  <c r="J89" i="3"/>
  <c r="Q89" i="3"/>
  <c r="AA89" i="2" s="1"/>
  <c r="K90" i="3"/>
  <c r="D91" i="3"/>
  <c r="P90" i="3"/>
  <c r="G90" i="3"/>
  <c r="H90" i="3"/>
  <c r="L90" i="3"/>
  <c r="S90" i="2"/>
  <c r="T90" i="2"/>
  <c r="Q90" i="2"/>
  <c r="O91" i="2"/>
  <c r="P91" i="2"/>
  <c r="N91" i="2"/>
  <c r="R90" i="2"/>
  <c r="M91" i="2"/>
  <c r="AF88" i="2" l="1"/>
  <c r="AH88" i="2" s="1"/>
  <c r="AC89" i="2"/>
  <c r="AB89" i="2"/>
  <c r="AG88" i="2"/>
  <c r="AI88" i="2" s="1"/>
  <c r="O89" i="3"/>
  <c r="AE89" i="2" s="1"/>
  <c r="AD89" i="2"/>
  <c r="N90" i="3"/>
  <c r="M91" i="3"/>
  <c r="K91" i="3"/>
  <c r="I90" i="3"/>
  <c r="J90" i="3"/>
  <c r="D92" i="3"/>
  <c r="Q90" i="3"/>
  <c r="AA90" i="2" s="1"/>
  <c r="P91" i="3"/>
  <c r="G91" i="3"/>
  <c r="H91" i="3"/>
  <c r="L91" i="3"/>
  <c r="S91" i="2"/>
  <c r="T91" i="2"/>
  <c r="Q91" i="2"/>
  <c r="O92" i="2"/>
  <c r="P92" i="2"/>
  <c r="N92" i="2"/>
  <c r="R91" i="2"/>
  <c r="M92" i="2"/>
  <c r="AC90" i="2" l="1"/>
  <c r="AB90" i="2"/>
  <c r="AG89" i="2"/>
  <c r="AI89" i="2" s="1"/>
  <c r="AF89" i="2"/>
  <c r="AH89" i="2" s="1"/>
  <c r="O90" i="3"/>
  <c r="AE90" i="2" s="1"/>
  <c r="AD90" i="2"/>
  <c r="N91" i="3"/>
  <c r="P92" i="3"/>
  <c r="G92" i="3"/>
  <c r="H92" i="3"/>
  <c r="L92" i="3"/>
  <c r="Q91" i="3"/>
  <c r="AA91" i="2" s="1"/>
  <c r="K92" i="3"/>
  <c r="M92" i="3"/>
  <c r="D93" i="3"/>
  <c r="I91" i="3"/>
  <c r="J91" i="3"/>
  <c r="S92" i="2"/>
  <c r="T92" i="2"/>
  <c r="O93" i="2"/>
  <c r="P93" i="2"/>
  <c r="Q92" i="2"/>
  <c r="N93" i="2"/>
  <c r="R92" i="2"/>
  <c r="M93" i="2"/>
  <c r="AC91" i="2" l="1"/>
  <c r="AB91" i="2"/>
  <c r="AG90" i="2"/>
  <c r="AI90" i="2" s="1"/>
  <c r="AF90" i="2"/>
  <c r="AH90" i="2" s="1"/>
  <c r="O91" i="3"/>
  <c r="AE91" i="2" s="1"/>
  <c r="AD91" i="2"/>
  <c r="P93" i="3"/>
  <c r="G93" i="3"/>
  <c r="H93" i="3"/>
  <c r="L93" i="3"/>
  <c r="N92" i="3"/>
  <c r="I92" i="3"/>
  <c r="J92" i="3"/>
  <c r="M93" i="3"/>
  <c r="D94" i="3"/>
  <c r="K93" i="3"/>
  <c r="Q92" i="3"/>
  <c r="AA92" i="2" s="1"/>
  <c r="S93" i="2"/>
  <c r="T93" i="2"/>
  <c r="Q93" i="2"/>
  <c r="O94" i="2"/>
  <c r="P94" i="2"/>
  <c r="N94" i="2"/>
  <c r="R93" i="2"/>
  <c r="M94" i="2"/>
  <c r="AC92" i="2" l="1"/>
  <c r="AB92" i="2"/>
  <c r="AG91" i="2"/>
  <c r="AI91" i="2" s="1"/>
  <c r="AF91" i="2"/>
  <c r="AH91" i="2" s="1"/>
  <c r="O92" i="3"/>
  <c r="AE92" i="2" s="1"/>
  <c r="AD92" i="2"/>
  <c r="M94" i="3"/>
  <c r="K94" i="3"/>
  <c r="N93" i="3"/>
  <c r="I93" i="3"/>
  <c r="J93" i="3"/>
  <c r="D95" i="3"/>
  <c r="P94" i="3"/>
  <c r="G94" i="3"/>
  <c r="H94" i="3"/>
  <c r="L94" i="3"/>
  <c r="Q93" i="3"/>
  <c r="AA93" i="2" s="1"/>
  <c r="S94" i="2"/>
  <c r="T94" i="2"/>
  <c r="Q94" i="2"/>
  <c r="O95" i="2"/>
  <c r="P95" i="2"/>
  <c r="N95" i="2"/>
  <c r="R94" i="2"/>
  <c r="M95" i="2"/>
  <c r="AC93" i="2" l="1"/>
  <c r="AB93" i="2"/>
  <c r="AG92" i="2"/>
  <c r="AI92" i="2" s="1"/>
  <c r="AF92" i="2"/>
  <c r="AH92" i="2" s="1"/>
  <c r="O93" i="3"/>
  <c r="AE93" i="2" s="1"/>
  <c r="AD93" i="2"/>
  <c r="N94" i="3"/>
  <c r="AD94" i="2" s="1"/>
  <c r="P95" i="3"/>
  <c r="G95" i="3"/>
  <c r="H95" i="3"/>
  <c r="L95" i="3"/>
  <c r="K95" i="3"/>
  <c r="Q94" i="3"/>
  <c r="AA94" i="2" s="1"/>
  <c r="J94" i="3"/>
  <c r="I94" i="3"/>
  <c r="M95" i="3"/>
  <c r="D96" i="3"/>
  <c r="S95" i="2"/>
  <c r="T95" i="2"/>
  <c r="O96" i="2"/>
  <c r="P96" i="2"/>
  <c r="Q95" i="2"/>
  <c r="N96" i="2"/>
  <c r="M96" i="2"/>
  <c r="R95" i="2"/>
  <c r="AC94" i="2" l="1"/>
  <c r="AB94" i="2"/>
  <c r="AG93" i="2"/>
  <c r="AI93" i="2" s="1"/>
  <c r="AF93" i="2"/>
  <c r="AH93" i="2" s="1"/>
  <c r="O94" i="3"/>
  <c r="AE94" i="2" s="1"/>
  <c r="AG94" i="2" s="1"/>
  <c r="AI94" i="2" s="1"/>
  <c r="M96" i="3"/>
  <c r="K96" i="3"/>
  <c r="N95" i="3"/>
  <c r="J95" i="3"/>
  <c r="I95" i="3"/>
  <c r="P96" i="3"/>
  <c r="G96" i="3"/>
  <c r="H96" i="3"/>
  <c r="L96" i="3"/>
  <c r="D97" i="3"/>
  <c r="Q95" i="3"/>
  <c r="AA95" i="2" s="1"/>
  <c r="S96" i="2"/>
  <c r="T96" i="2"/>
  <c r="Q96" i="2"/>
  <c r="O97" i="2"/>
  <c r="P97" i="2"/>
  <c r="N97" i="2"/>
  <c r="R96" i="2"/>
  <c r="M97" i="2"/>
  <c r="AC95" i="2" l="1"/>
  <c r="AB95" i="2"/>
  <c r="AF94" i="2"/>
  <c r="AH94" i="2" s="1"/>
  <c r="O95" i="3"/>
  <c r="AE95" i="2" s="1"/>
  <c r="AD95" i="2"/>
  <c r="N96" i="3"/>
  <c r="AD96" i="2" s="1"/>
  <c r="J96" i="3"/>
  <c r="I96" i="3"/>
  <c r="K97" i="3"/>
  <c r="M97" i="3"/>
  <c r="P97" i="3"/>
  <c r="G97" i="3"/>
  <c r="H97" i="3"/>
  <c r="L97" i="3"/>
  <c r="D98" i="3"/>
  <c r="Q96" i="3"/>
  <c r="AA96" i="2" s="1"/>
  <c r="S97" i="2"/>
  <c r="T97" i="2"/>
  <c r="Q97" i="2"/>
  <c r="O98" i="2"/>
  <c r="P98" i="2"/>
  <c r="N98" i="2"/>
  <c r="M98" i="2"/>
  <c r="R97" i="2"/>
  <c r="AC96" i="2" l="1"/>
  <c r="AB96" i="2"/>
  <c r="AG95" i="2"/>
  <c r="AI95" i="2" s="1"/>
  <c r="AF95" i="2"/>
  <c r="AH95" i="2" s="1"/>
  <c r="O96" i="3"/>
  <c r="AE96" i="2" s="1"/>
  <c r="AG96" i="2" s="1"/>
  <c r="AI96" i="2" s="1"/>
  <c r="K98" i="3"/>
  <c r="N97" i="3"/>
  <c r="I97" i="3"/>
  <c r="J97" i="3"/>
  <c r="D99" i="3"/>
  <c r="Q97" i="3"/>
  <c r="AA97" i="2" s="1"/>
  <c r="P98" i="3"/>
  <c r="G98" i="3"/>
  <c r="H98" i="3"/>
  <c r="L98" i="3"/>
  <c r="M98" i="3"/>
  <c r="S98" i="2"/>
  <c r="T98" i="2"/>
  <c r="O99" i="2"/>
  <c r="P99" i="2"/>
  <c r="Q98" i="2"/>
  <c r="N99" i="2"/>
  <c r="R98" i="2"/>
  <c r="M99" i="2"/>
  <c r="AF96" i="2" l="1"/>
  <c r="AH96" i="2" s="1"/>
  <c r="AC97" i="2"/>
  <c r="AB97" i="2"/>
  <c r="O97" i="3"/>
  <c r="AE97" i="2" s="1"/>
  <c r="AD97" i="2"/>
  <c r="N98" i="3"/>
  <c r="P99" i="3"/>
  <c r="G99" i="3"/>
  <c r="H99" i="3"/>
  <c r="L99" i="3"/>
  <c r="D100" i="3"/>
  <c r="Q98" i="3"/>
  <c r="AA98" i="2" s="1"/>
  <c r="I98" i="3"/>
  <c r="J98" i="3"/>
  <c r="M99" i="3"/>
  <c r="K99" i="3"/>
  <c r="S99" i="2"/>
  <c r="T99" i="2"/>
  <c r="Q99" i="2"/>
  <c r="O100" i="2"/>
  <c r="P100" i="2"/>
  <c r="N100" i="2"/>
  <c r="R99" i="2"/>
  <c r="M100" i="2"/>
  <c r="AC98" i="2" l="1"/>
  <c r="AB98" i="2"/>
  <c r="AG97" i="2"/>
  <c r="AI97" i="2" s="1"/>
  <c r="AF97" i="2"/>
  <c r="AH97" i="2" s="1"/>
  <c r="O98" i="3"/>
  <c r="AE98" i="2" s="1"/>
  <c r="AD98" i="2"/>
  <c r="N99" i="3"/>
  <c r="P100" i="3"/>
  <c r="G100" i="3"/>
  <c r="H100" i="3"/>
  <c r="L100" i="3"/>
  <c r="J99" i="3"/>
  <c r="I99" i="3"/>
  <c r="D101" i="3"/>
  <c r="M100" i="3"/>
  <c r="K100" i="3"/>
  <c r="Q99" i="3"/>
  <c r="AA99" i="2" s="1"/>
  <c r="S100" i="2"/>
  <c r="T100" i="2"/>
  <c r="O101" i="2"/>
  <c r="P101" i="2"/>
  <c r="Q100" i="2"/>
  <c r="N101" i="2"/>
  <c r="R100" i="2"/>
  <c r="M101" i="2"/>
  <c r="AC99" i="2" l="1"/>
  <c r="AB99" i="2"/>
  <c r="AG98" i="2"/>
  <c r="AI98" i="2" s="1"/>
  <c r="AF98" i="2"/>
  <c r="AH98" i="2" s="1"/>
  <c r="O99" i="3"/>
  <c r="AE99" i="2" s="1"/>
  <c r="AD99" i="2"/>
  <c r="K101" i="3"/>
  <c r="M101" i="3"/>
  <c r="N100" i="3"/>
  <c r="P101" i="3"/>
  <c r="G101" i="3"/>
  <c r="H101" i="3"/>
  <c r="L101" i="3"/>
  <c r="D102" i="3"/>
  <c r="J100" i="3"/>
  <c r="I100" i="3"/>
  <c r="Q100" i="3"/>
  <c r="AA100" i="2" s="1"/>
  <c r="S101" i="2"/>
  <c r="T101" i="2"/>
  <c r="Q101" i="2"/>
  <c r="O102" i="2"/>
  <c r="P102" i="2"/>
  <c r="N102" i="2"/>
  <c r="R101" i="2"/>
  <c r="M102" i="2"/>
  <c r="AC100" i="2" l="1"/>
  <c r="AB100" i="2"/>
  <c r="AG99" i="2"/>
  <c r="AI99" i="2" s="1"/>
  <c r="AF99" i="2"/>
  <c r="AH99" i="2" s="1"/>
  <c r="O100" i="3"/>
  <c r="AE100" i="2" s="1"/>
  <c r="AD100" i="2"/>
  <c r="N101" i="3"/>
  <c r="P102" i="3"/>
  <c r="G102" i="3"/>
  <c r="H102" i="3"/>
  <c r="L102" i="3"/>
  <c r="Q101" i="3"/>
  <c r="AA101" i="2" s="1"/>
  <c r="M102" i="3"/>
  <c r="I101" i="3"/>
  <c r="J101" i="3"/>
  <c r="D103" i="3"/>
  <c r="K102" i="3"/>
  <c r="S102" i="2"/>
  <c r="T102" i="2"/>
  <c r="Q102" i="2"/>
  <c r="O103" i="2"/>
  <c r="P103" i="2"/>
  <c r="N103" i="2"/>
  <c r="R102" i="2"/>
  <c r="M103" i="2"/>
  <c r="AF100" i="2" l="1"/>
  <c r="AH100" i="2" s="1"/>
  <c r="AC101" i="2"/>
  <c r="AB101" i="2"/>
  <c r="AG100" i="2"/>
  <c r="AI100" i="2" s="1"/>
  <c r="O101" i="3"/>
  <c r="AE101" i="2" s="1"/>
  <c r="AD101" i="2"/>
  <c r="M103" i="3"/>
  <c r="K103" i="3"/>
  <c r="J102" i="3"/>
  <c r="I102" i="3"/>
  <c r="Q102" i="3"/>
  <c r="AA102" i="2" s="1"/>
  <c r="D104" i="3"/>
  <c r="P103" i="3"/>
  <c r="G103" i="3"/>
  <c r="H103" i="3"/>
  <c r="L103" i="3"/>
  <c r="N102" i="3"/>
  <c r="S103" i="2"/>
  <c r="T103" i="2"/>
  <c r="Q103" i="2"/>
  <c r="O104" i="2"/>
  <c r="P104" i="2"/>
  <c r="N104" i="2"/>
  <c r="R103" i="2"/>
  <c r="M104" i="2"/>
  <c r="AF101" i="2" l="1"/>
  <c r="AH101" i="2" s="1"/>
  <c r="AC102" i="2"/>
  <c r="AB102" i="2"/>
  <c r="AG101" i="2"/>
  <c r="AI101" i="2" s="1"/>
  <c r="O102" i="3"/>
  <c r="AE102" i="2" s="1"/>
  <c r="AD102" i="2"/>
  <c r="K104" i="3"/>
  <c r="N103" i="3"/>
  <c r="AD103" i="2" s="1"/>
  <c r="M104" i="3"/>
  <c r="P104" i="3"/>
  <c r="G104" i="3"/>
  <c r="H104" i="3"/>
  <c r="L104" i="3"/>
  <c r="J103" i="3"/>
  <c r="I103" i="3"/>
  <c r="Q103" i="3"/>
  <c r="AA103" i="2" s="1"/>
  <c r="D105" i="3"/>
  <c r="S104" i="2"/>
  <c r="T104" i="2"/>
  <c r="Q104" i="2"/>
  <c r="O105" i="2"/>
  <c r="P105" i="2"/>
  <c r="N105" i="2"/>
  <c r="R104" i="2"/>
  <c r="M105" i="2"/>
  <c r="AC103" i="2" l="1"/>
  <c r="AB103" i="2"/>
  <c r="AG102" i="2"/>
  <c r="AI102" i="2" s="1"/>
  <c r="AF102" i="2"/>
  <c r="AH102" i="2" s="1"/>
  <c r="O103" i="3"/>
  <c r="AE103" i="2" s="1"/>
  <c r="AF103" i="2" s="1"/>
  <c r="AH103" i="2" s="1"/>
  <c r="N104" i="3"/>
  <c r="AD104" i="2" s="1"/>
  <c r="D106" i="3"/>
  <c r="I104" i="3"/>
  <c r="J104" i="3"/>
  <c r="Q104" i="3"/>
  <c r="AA104" i="2" s="1"/>
  <c r="M105" i="3"/>
  <c r="P105" i="3"/>
  <c r="G105" i="3"/>
  <c r="H105" i="3"/>
  <c r="L105" i="3"/>
  <c r="K105" i="3"/>
  <c r="S105" i="2"/>
  <c r="T105" i="2"/>
  <c r="Q105" i="2"/>
  <c r="O106" i="2"/>
  <c r="P106" i="2"/>
  <c r="N106" i="2"/>
  <c r="R105" i="2"/>
  <c r="M106" i="2"/>
  <c r="AC104" i="2" l="1"/>
  <c r="AB104" i="2"/>
  <c r="AG103" i="2"/>
  <c r="AI103" i="2" s="1"/>
  <c r="O104" i="3"/>
  <c r="AE104" i="2" s="1"/>
  <c r="AF104" i="2" s="1"/>
  <c r="AH104" i="2" s="1"/>
  <c r="K106" i="3"/>
  <c r="N105" i="3"/>
  <c r="Q105" i="3"/>
  <c r="AA105" i="2" s="1"/>
  <c r="P106" i="3"/>
  <c r="G106" i="3"/>
  <c r="H106" i="3"/>
  <c r="L106" i="3"/>
  <c r="D107" i="3"/>
  <c r="M106" i="3"/>
  <c r="J105" i="3"/>
  <c r="I105" i="3"/>
  <c r="S106" i="2"/>
  <c r="T106" i="2"/>
  <c r="Q106" i="2"/>
  <c r="O107" i="2"/>
  <c r="P107" i="2"/>
  <c r="N107" i="2"/>
  <c r="R106" i="2"/>
  <c r="M107" i="2"/>
  <c r="AC105" i="2" l="1"/>
  <c r="AB105" i="2"/>
  <c r="AG104" i="2"/>
  <c r="AI104" i="2" s="1"/>
  <c r="O105" i="3"/>
  <c r="AE105" i="2" s="1"/>
  <c r="AD105" i="2"/>
  <c r="N106" i="3"/>
  <c r="M107" i="3"/>
  <c r="Q106" i="3"/>
  <c r="AA106" i="2" s="1"/>
  <c r="P107" i="3"/>
  <c r="G107" i="3"/>
  <c r="H107" i="3"/>
  <c r="L107" i="3"/>
  <c r="D108" i="3"/>
  <c r="I106" i="3"/>
  <c r="J106" i="3"/>
  <c r="K107" i="3"/>
  <c r="S107" i="2"/>
  <c r="T107" i="2"/>
  <c r="Q107" i="2"/>
  <c r="O108" i="2"/>
  <c r="P108" i="2"/>
  <c r="N108" i="2"/>
  <c r="M108" i="2"/>
  <c r="R107" i="2"/>
  <c r="AC106" i="2" l="1"/>
  <c r="AB106" i="2"/>
  <c r="AG105" i="2"/>
  <c r="AI105" i="2" s="1"/>
  <c r="AF105" i="2"/>
  <c r="AH105" i="2" s="1"/>
  <c r="O106" i="3"/>
  <c r="AE106" i="2" s="1"/>
  <c r="AD106" i="2"/>
  <c r="N107" i="3"/>
  <c r="K108" i="3"/>
  <c r="Q107" i="3"/>
  <c r="AA107" i="2" s="1"/>
  <c r="D109" i="3"/>
  <c r="P108" i="3"/>
  <c r="G108" i="3"/>
  <c r="H108" i="3"/>
  <c r="L108" i="3"/>
  <c r="J107" i="3"/>
  <c r="I107" i="3"/>
  <c r="M108" i="3"/>
  <c r="S108" i="2"/>
  <c r="T108" i="2"/>
  <c r="Q108" i="2"/>
  <c r="O109" i="2"/>
  <c r="P109" i="2"/>
  <c r="N109" i="2"/>
  <c r="R108" i="2"/>
  <c r="M109" i="2"/>
  <c r="AC107" i="2" l="1"/>
  <c r="AB107" i="2"/>
  <c r="AG106" i="2"/>
  <c r="AI106" i="2" s="1"/>
  <c r="AF106" i="2"/>
  <c r="AH106" i="2" s="1"/>
  <c r="O107" i="3"/>
  <c r="AE107" i="2" s="1"/>
  <c r="AD107" i="2"/>
  <c r="K109" i="3"/>
  <c r="M109" i="3"/>
  <c r="P109" i="3"/>
  <c r="G109" i="3"/>
  <c r="H109" i="3"/>
  <c r="L109" i="3"/>
  <c r="D110" i="3"/>
  <c r="I108" i="3"/>
  <c r="J108" i="3"/>
  <c r="N108" i="3"/>
  <c r="Q108" i="3"/>
  <c r="AA108" i="2" s="1"/>
  <c r="S109" i="2"/>
  <c r="T109" i="2"/>
  <c r="Q109" i="2"/>
  <c r="O110" i="2"/>
  <c r="P110" i="2"/>
  <c r="N110" i="2"/>
  <c r="M110" i="2"/>
  <c r="R109" i="2"/>
  <c r="AC108" i="2" l="1"/>
  <c r="AB108" i="2"/>
  <c r="AG107" i="2"/>
  <c r="AI107" i="2" s="1"/>
  <c r="AF107" i="2"/>
  <c r="AH107" i="2" s="1"/>
  <c r="O108" i="3"/>
  <c r="AE108" i="2" s="1"/>
  <c r="AD108" i="2"/>
  <c r="N109" i="3"/>
  <c r="M110" i="3"/>
  <c r="I109" i="3"/>
  <c r="J109" i="3"/>
  <c r="D111" i="3"/>
  <c r="Q109" i="3"/>
  <c r="AA109" i="2" s="1"/>
  <c r="P110" i="3"/>
  <c r="G110" i="3"/>
  <c r="H110" i="3"/>
  <c r="L110" i="3"/>
  <c r="K110" i="3"/>
  <c r="S110" i="2"/>
  <c r="T110" i="2"/>
  <c r="Q110" i="2"/>
  <c r="O111" i="2"/>
  <c r="P111" i="2"/>
  <c r="N111" i="2"/>
  <c r="R110" i="2"/>
  <c r="M111" i="2"/>
  <c r="AC109" i="2" l="1"/>
  <c r="AB109" i="2"/>
  <c r="AG108" i="2"/>
  <c r="AI108" i="2" s="1"/>
  <c r="AF108" i="2"/>
  <c r="AH108" i="2" s="1"/>
  <c r="O109" i="3"/>
  <c r="AE109" i="2" s="1"/>
  <c r="AD109" i="2"/>
  <c r="N110" i="3"/>
  <c r="D112" i="3"/>
  <c r="P111" i="3"/>
  <c r="G111" i="3"/>
  <c r="H111" i="3"/>
  <c r="L111" i="3"/>
  <c r="Q110" i="3"/>
  <c r="AA110" i="2" s="1"/>
  <c r="J110" i="3"/>
  <c r="I110" i="3"/>
  <c r="K111" i="3"/>
  <c r="M111" i="3"/>
  <c r="S111" i="2"/>
  <c r="T111" i="2"/>
  <c r="Q111" i="2"/>
  <c r="O112" i="2"/>
  <c r="P112" i="2"/>
  <c r="N112" i="2"/>
  <c r="D113" i="3"/>
  <c r="M112" i="2"/>
  <c r="R111" i="2"/>
  <c r="AC110" i="2" l="1"/>
  <c r="AB110" i="2"/>
  <c r="AG109" i="2"/>
  <c r="AI109" i="2" s="1"/>
  <c r="AF109" i="2"/>
  <c r="AH109" i="2" s="1"/>
  <c r="K112" i="3"/>
  <c r="K113" i="3" s="1"/>
  <c r="O110" i="3"/>
  <c r="AE110" i="2" s="1"/>
  <c r="AD110" i="2"/>
  <c r="M112" i="3"/>
  <c r="M113" i="3" s="1"/>
  <c r="Q111" i="3"/>
  <c r="AA111" i="2" s="1"/>
  <c r="P112" i="3"/>
  <c r="G112" i="3"/>
  <c r="H112" i="3"/>
  <c r="L112" i="3"/>
  <c r="J111" i="3"/>
  <c r="I111" i="3"/>
  <c r="P113" i="3"/>
  <c r="G113" i="3"/>
  <c r="H113" i="3"/>
  <c r="N111" i="3"/>
  <c r="P113" i="2"/>
  <c r="S112" i="2"/>
  <c r="T112" i="2"/>
  <c r="Q112" i="2"/>
  <c r="N113" i="2"/>
  <c r="O113" i="2"/>
  <c r="R112" i="2"/>
  <c r="M113" i="2"/>
  <c r="AC111" i="2" l="1"/>
  <c r="AB111" i="2"/>
  <c r="AG110" i="2"/>
  <c r="AI110" i="2" s="1"/>
  <c r="AF110" i="2"/>
  <c r="AH110" i="2" s="1"/>
  <c r="N112" i="3"/>
  <c r="AD112" i="2" s="1"/>
  <c r="O111" i="3"/>
  <c r="AE111" i="2" s="1"/>
  <c r="AD111" i="2"/>
  <c r="L113" i="3"/>
  <c r="N113" i="3" s="1"/>
  <c r="AD113" i="2" s="1"/>
  <c r="D114" i="3"/>
  <c r="M114" i="3" s="1"/>
  <c r="J113" i="3"/>
  <c r="I113" i="3"/>
  <c r="Q112" i="3"/>
  <c r="AA112" i="2" s="1"/>
  <c r="Q113" i="3"/>
  <c r="AA113" i="2" s="1"/>
  <c r="J112" i="3"/>
  <c r="I112" i="3"/>
  <c r="Q113" i="2"/>
  <c r="S113" i="2"/>
  <c r="T113" i="2"/>
  <c r="O114" i="2"/>
  <c r="P114" i="2"/>
  <c r="N114" i="2"/>
  <c r="R113" i="2"/>
  <c r="D115" i="3"/>
  <c r="M114" i="2"/>
  <c r="AC113" i="2" l="1"/>
  <c r="AB113" i="2"/>
  <c r="AC112" i="2"/>
  <c r="AB112" i="2"/>
  <c r="AG111" i="2"/>
  <c r="AI111" i="2" s="1"/>
  <c r="AF111" i="2"/>
  <c r="AH111" i="2" s="1"/>
  <c r="O112" i="3"/>
  <c r="AE112" i="2" s="1"/>
  <c r="AF112" i="2" s="1"/>
  <c r="M115" i="3"/>
  <c r="P115" i="3"/>
  <c r="G115" i="3"/>
  <c r="H115" i="3"/>
  <c r="P114" i="3"/>
  <c r="G114" i="3"/>
  <c r="H114" i="3"/>
  <c r="L114" i="3"/>
  <c r="N114" i="3" s="1"/>
  <c r="AD114" i="2" s="1"/>
  <c r="K114" i="3"/>
  <c r="K115" i="3" s="1"/>
  <c r="P115" i="2"/>
  <c r="S114" i="2"/>
  <c r="T114" i="2"/>
  <c r="Q114" i="2"/>
  <c r="N115" i="2"/>
  <c r="O115" i="2"/>
  <c r="R114" i="2"/>
  <c r="M115" i="2"/>
  <c r="AH112" i="2" l="1"/>
  <c r="AG112" i="2"/>
  <c r="AI112" i="2" s="1"/>
  <c r="O113" i="3"/>
  <c r="AE113" i="2" s="1"/>
  <c r="L115" i="3"/>
  <c r="N115" i="3" s="1"/>
  <c r="AD115" i="2" s="1"/>
  <c r="D116" i="3"/>
  <c r="M116" i="3" s="1"/>
  <c r="J115" i="3"/>
  <c r="I115" i="3"/>
  <c r="I114" i="3"/>
  <c r="J114" i="3"/>
  <c r="Q115" i="3"/>
  <c r="AA115" i="2" s="1"/>
  <c r="Q114" i="3"/>
  <c r="AA114" i="2" s="1"/>
  <c r="Q115" i="2"/>
  <c r="S115" i="2"/>
  <c r="T115" i="2"/>
  <c r="O116" i="2"/>
  <c r="P116" i="2"/>
  <c r="N116" i="2"/>
  <c r="D117" i="3"/>
  <c r="M116" i="2"/>
  <c r="R115" i="2"/>
  <c r="O114" i="3" l="1"/>
  <c r="AE114" i="2" s="1"/>
  <c r="AF114" i="2" s="1"/>
  <c r="AC114" i="2"/>
  <c r="AB114" i="2"/>
  <c r="AC115" i="2"/>
  <c r="AB115" i="2"/>
  <c r="AF113" i="2"/>
  <c r="AH113" i="2" s="1"/>
  <c r="AG113" i="2"/>
  <c r="AI113" i="2" s="1"/>
  <c r="AG114" i="2"/>
  <c r="AI114" i="2" s="1"/>
  <c r="O115" i="3"/>
  <c r="AE115" i="2" s="1"/>
  <c r="AF115" i="2" s="1"/>
  <c r="P117" i="3"/>
  <c r="G117" i="3"/>
  <c r="H117" i="3"/>
  <c r="P116" i="3"/>
  <c r="G116" i="3"/>
  <c r="L116" i="3"/>
  <c r="N116" i="3" s="1"/>
  <c r="H116" i="3"/>
  <c r="M117" i="3"/>
  <c r="K116" i="3"/>
  <c r="K117" i="3" s="1"/>
  <c r="N117" i="2"/>
  <c r="T117" i="2" s="1"/>
  <c r="Q116" i="2"/>
  <c r="S116" i="2"/>
  <c r="T116" i="2"/>
  <c r="O117" i="2"/>
  <c r="P117" i="2"/>
  <c r="R116" i="2"/>
  <c r="M117" i="2"/>
  <c r="AH115" i="2" l="1"/>
  <c r="AH114" i="2"/>
  <c r="AG115" i="2"/>
  <c r="AI115" i="2" s="1"/>
  <c r="O116" i="3"/>
  <c r="AE116" i="2" s="1"/>
  <c r="AD116" i="2"/>
  <c r="Q117" i="2"/>
  <c r="L117" i="3"/>
  <c r="N117" i="3" s="1"/>
  <c r="Q116" i="3"/>
  <c r="AA116" i="2" s="1"/>
  <c r="D118" i="3"/>
  <c r="I117" i="3"/>
  <c r="J117" i="3"/>
  <c r="J116" i="3"/>
  <c r="I116" i="3"/>
  <c r="S117" i="2"/>
  <c r="Q117" i="3"/>
  <c r="AA117" i="2" s="1"/>
  <c r="R117" i="2"/>
  <c r="O118" i="2"/>
  <c r="P118" i="2"/>
  <c r="N118" i="2"/>
  <c r="D119" i="3"/>
  <c r="M118" i="2"/>
  <c r="AC117" i="2" l="1"/>
  <c r="AB117" i="2"/>
  <c r="AC116" i="2"/>
  <c r="AB116" i="2"/>
  <c r="AG116" i="2"/>
  <c r="AF116" i="2"/>
  <c r="O117" i="3"/>
  <c r="AE117" i="2" s="1"/>
  <c r="AD117" i="2"/>
  <c r="P118" i="3"/>
  <c r="G118" i="3"/>
  <c r="H118" i="3"/>
  <c r="L118" i="3"/>
  <c r="M118" i="3"/>
  <c r="M119" i="3" s="1"/>
  <c r="P119" i="3"/>
  <c r="G119" i="3"/>
  <c r="H119" i="3"/>
  <c r="K118" i="3"/>
  <c r="K119" i="3" s="1"/>
  <c r="P119" i="2"/>
  <c r="S118" i="2"/>
  <c r="T118" i="2"/>
  <c r="Q118" i="2"/>
  <c r="N119" i="2"/>
  <c r="O119" i="2"/>
  <c r="R118" i="2"/>
  <c r="M119" i="2"/>
  <c r="AI116" i="2" l="1"/>
  <c r="AH116" i="2"/>
  <c r="AG117" i="2"/>
  <c r="AI117" i="2" s="1"/>
  <c r="AF117" i="2"/>
  <c r="AH117" i="2" s="1"/>
  <c r="D120" i="3"/>
  <c r="M120" i="3" s="1"/>
  <c r="N118" i="3"/>
  <c r="J118" i="3"/>
  <c r="I118" i="3"/>
  <c r="Q119" i="3"/>
  <c r="AA119" i="2" s="1"/>
  <c r="L119" i="3"/>
  <c r="N119" i="3" s="1"/>
  <c r="AD119" i="2" s="1"/>
  <c r="J119" i="3"/>
  <c r="I119" i="3"/>
  <c r="Q118" i="3"/>
  <c r="AA118" i="2" s="1"/>
  <c r="Q119" i="2"/>
  <c r="S119" i="2"/>
  <c r="T119" i="2"/>
  <c r="O120" i="2"/>
  <c r="P120" i="2"/>
  <c r="N120" i="2"/>
  <c r="D121" i="3"/>
  <c r="M120" i="2"/>
  <c r="R119" i="2"/>
  <c r="AC119" i="2" l="1"/>
  <c r="AB119" i="2"/>
  <c r="AC118" i="2"/>
  <c r="AB118" i="2"/>
  <c r="O118" i="3"/>
  <c r="AE118" i="2" s="1"/>
  <c r="AD118" i="2"/>
  <c r="M121" i="3"/>
  <c r="P121" i="3"/>
  <c r="G121" i="3"/>
  <c r="H121" i="3"/>
  <c r="P120" i="3"/>
  <c r="G120" i="3"/>
  <c r="H120" i="3"/>
  <c r="L120" i="3"/>
  <c r="N120" i="3" s="1"/>
  <c r="AD120" i="2" s="1"/>
  <c r="K120" i="3"/>
  <c r="K121" i="3" s="1"/>
  <c r="N121" i="2"/>
  <c r="S121" i="2" s="1"/>
  <c r="Q120" i="2"/>
  <c r="S120" i="2"/>
  <c r="T120" i="2"/>
  <c r="O121" i="2"/>
  <c r="P121" i="2"/>
  <c r="R120" i="2"/>
  <c r="M121" i="2"/>
  <c r="AG118" i="2" l="1"/>
  <c r="AI118" i="2" s="1"/>
  <c r="AF118" i="2"/>
  <c r="AH118" i="2" s="1"/>
  <c r="O119" i="3"/>
  <c r="AE119" i="2" s="1"/>
  <c r="L121" i="3"/>
  <c r="N121" i="3" s="1"/>
  <c r="AD121" i="2" s="1"/>
  <c r="T121" i="2"/>
  <c r="I121" i="3"/>
  <c r="J121" i="3"/>
  <c r="I120" i="3"/>
  <c r="J120" i="3"/>
  <c r="D122" i="3"/>
  <c r="M122" i="3" s="1"/>
  <c r="Q120" i="3"/>
  <c r="AA120" i="2" s="1"/>
  <c r="Q121" i="3"/>
  <c r="AA121" i="2" s="1"/>
  <c r="Q121" i="2"/>
  <c r="O122" i="2"/>
  <c r="P122" i="2"/>
  <c r="N122" i="2"/>
  <c r="R121" i="2"/>
  <c r="M122" i="2"/>
  <c r="AC121" i="2" l="1"/>
  <c r="AB121" i="2"/>
  <c r="AC120" i="2"/>
  <c r="AB120" i="2"/>
  <c r="AF119" i="2"/>
  <c r="AH119" i="2" s="1"/>
  <c r="AG119" i="2"/>
  <c r="AI119" i="2" s="1"/>
  <c r="O120" i="3"/>
  <c r="O121" i="3" s="1"/>
  <c r="AE121" i="2" s="1"/>
  <c r="AF121" i="2" s="1"/>
  <c r="AH121" i="2" s="1"/>
  <c r="D123" i="3"/>
  <c r="M123" i="3" s="1"/>
  <c r="P122" i="3"/>
  <c r="G122" i="3"/>
  <c r="H122" i="3"/>
  <c r="L122" i="3"/>
  <c r="N122" i="3" s="1"/>
  <c r="K122" i="3"/>
  <c r="S122" i="2"/>
  <c r="T122" i="2"/>
  <c r="Q122" i="2"/>
  <c r="O123" i="2"/>
  <c r="P123" i="2"/>
  <c r="N123" i="2"/>
  <c r="R122" i="2"/>
  <c r="M123" i="2"/>
  <c r="AG121" i="2" l="1"/>
  <c r="AI121" i="2" s="1"/>
  <c r="AE120" i="2"/>
  <c r="O122" i="3"/>
  <c r="AE122" i="2" s="1"/>
  <c r="AD122" i="2"/>
  <c r="K123" i="3"/>
  <c r="I122" i="3"/>
  <c r="J122" i="3"/>
  <c r="Q122" i="3"/>
  <c r="AA122" i="2" s="1"/>
  <c r="D124" i="3"/>
  <c r="M124" i="3" s="1"/>
  <c r="P123" i="3"/>
  <c r="G123" i="3"/>
  <c r="H123" i="3"/>
  <c r="L123" i="3"/>
  <c r="N123" i="3" s="1"/>
  <c r="S123" i="2"/>
  <c r="T123" i="2"/>
  <c r="Q123" i="2"/>
  <c r="O124" i="2"/>
  <c r="P124" i="2"/>
  <c r="N124" i="2"/>
  <c r="R123" i="2"/>
  <c r="M124" i="2"/>
  <c r="AC122" i="2" l="1"/>
  <c r="AB122" i="2"/>
  <c r="AF120" i="2"/>
  <c r="AH120" i="2" s="1"/>
  <c r="AG120" i="2"/>
  <c r="AI120" i="2" s="1"/>
  <c r="AG122" i="2"/>
  <c r="AI122" i="2" s="1"/>
  <c r="AF122" i="2"/>
  <c r="AH122" i="2" s="1"/>
  <c r="O123" i="3"/>
  <c r="AE123" i="2" s="1"/>
  <c r="AD123" i="2"/>
  <c r="K124" i="3"/>
  <c r="P124" i="3"/>
  <c r="G124" i="3"/>
  <c r="H124" i="3"/>
  <c r="L124" i="3"/>
  <c r="N124" i="3" s="1"/>
  <c r="I123" i="3"/>
  <c r="J123" i="3"/>
  <c r="D125" i="3"/>
  <c r="Q123" i="3"/>
  <c r="AA123" i="2" s="1"/>
  <c r="S124" i="2"/>
  <c r="T124" i="2"/>
  <c r="Q124" i="2"/>
  <c r="O125" i="2"/>
  <c r="P125" i="2"/>
  <c r="N125" i="2"/>
  <c r="R124" i="2"/>
  <c r="M125" i="2"/>
  <c r="AC123" i="2" l="1"/>
  <c r="AB123" i="2"/>
  <c r="AG123" i="2"/>
  <c r="AI123" i="2" s="1"/>
  <c r="AF123" i="2"/>
  <c r="O124" i="3"/>
  <c r="AE124" i="2" s="1"/>
  <c r="AD124" i="2"/>
  <c r="I124" i="3"/>
  <c r="J124" i="3"/>
  <c r="P125" i="3"/>
  <c r="G125" i="3"/>
  <c r="L125" i="3"/>
  <c r="H125" i="3"/>
  <c r="M125" i="3"/>
  <c r="Q124" i="3"/>
  <c r="AA124" i="2" s="1"/>
  <c r="D126" i="3"/>
  <c r="K125" i="3"/>
  <c r="S125" i="2"/>
  <c r="T125" i="2"/>
  <c r="Q125" i="2"/>
  <c r="O126" i="2"/>
  <c r="P126" i="2"/>
  <c r="N126" i="2"/>
  <c r="R125" i="2"/>
  <c r="M126" i="2"/>
  <c r="AH123" i="2" l="1"/>
  <c r="AC124" i="2"/>
  <c r="AB124" i="2"/>
  <c r="AG124" i="2"/>
  <c r="AI124" i="2" s="1"/>
  <c r="AF124" i="2"/>
  <c r="AH124" i="2" s="1"/>
  <c r="M126" i="3"/>
  <c r="K126" i="3"/>
  <c r="Q125" i="3"/>
  <c r="AA125" i="2" s="1"/>
  <c r="D127" i="3"/>
  <c r="I125" i="3"/>
  <c r="J125" i="3"/>
  <c r="N125" i="3"/>
  <c r="P126" i="3"/>
  <c r="G126" i="3"/>
  <c r="H126" i="3"/>
  <c r="L126" i="3"/>
  <c r="S126" i="2"/>
  <c r="T126" i="2"/>
  <c r="Q126" i="2"/>
  <c r="O127" i="2"/>
  <c r="P127" i="2"/>
  <c r="N127" i="2"/>
  <c r="R126" i="2"/>
  <c r="D128" i="3"/>
  <c r="M127" i="2"/>
  <c r="AC125" i="2" l="1"/>
  <c r="AB125" i="2"/>
  <c r="M127" i="3"/>
  <c r="M128" i="3" s="1"/>
  <c r="N126" i="3"/>
  <c r="AD126" i="2" s="1"/>
  <c r="O125" i="3"/>
  <c r="AE125" i="2" s="1"/>
  <c r="AD125" i="2"/>
  <c r="J126" i="3"/>
  <c r="I126" i="3"/>
  <c r="P127" i="3"/>
  <c r="G127" i="3"/>
  <c r="H127" i="3"/>
  <c r="L127" i="3"/>
  <c r="P128" i="3"/>
  <c r="G128" i="3"/>
  <c r="H128" i="3"/>
  <c r="Q126" i="3"/>
  <c r="AA126" i="2" s="1"/>
  <c r="K127" i="3"/>
  <c r="K128" i="3" s="1"/>
  <c r="N128" i="2"/>
  <c r="S128" i="2" s="1"/>
  <c r="S127" i="2"/>
  <c r="T127" i="2"/>
  <c r="Q127" i="2"/>
  <c r="O128" i="2"/>
  <c r="P128" i="2"/>
  <c r="R127" i="2"/>
  <c r="M128" i="2"/>
  <c r="N127" i="3" l="1"/>
  <c r="AD127" i="2" s="1"/>
  <c r="AC126" i="2"/>
  <c r="AB126" i="2"/>
  <c r="AG125" i="2"/>
  <c r="AI125" i="2" s="1"/>
  <c r="AF125" i="2"/>
  <c r="AH125" i="2" s="1"/>
  <c r="O126" i="3"/>
  <c r="AE126" i="2" s="1"/>
  <c r="AF126" i="2" s="1"/>
  <c r="AH126" i="2" s="1"/>
  <c r="Q128" i="3"/>
  <c r="AA128" i="2" s="1"/>
  <c r="Q128" i="2"/>
  <c r="L128" i="3"/>
  <c r="N128" i="3" s="1"/>
  <c r="AD128" i="2" s="1"/>
  <c r="Q127" i="3"/>
  <c r="AA127" i="2" s="1"/>
  <c r="J128" i="3"/>
  <c r="I128" i="3"/>
  <c r="D129" i="3"/>
  <c r="J127" i="3"/>
  <c r="I127" i="3"/>
  <c r="T128" i="2"/>
  <c r="O129" i="2"/>
  <c r="P129" i="2"/>
  <c r="N129" i="2"/>
  <c r="R128" i="2"/>
  <c r="M129" i="2"/>
  <c r="AC128" i="2" l="1"/>
  <c r="AB128" i="2"/>
  <c r="AC127" i="2"/>
  <c r="AB127" i="2"/>
  <c r="AG126" i="2"/>
  <c r="AI126" i="2" s="1"/>
  <c r="O127" i="3"/>
  <c r="AE127" i="2" s="1"/>
  <c r="P129" i="3"/>
  <c r="G129" i="3"/>
  <c r="H129" i="3"/>
  <c r="L129" i="3"/>
  <c r="D130" i="3"/>
  <c r="K129" i="3"/>
  <c r="M129" i="3"/>
  <c r="S129" i="2"/>
  <c r="T129" i="2"/>
  <c r="Q129" i="2"/>
  <c r="O130" i="2"/>
  <c r="P130" i="2"/>
  <c r="N130" i="2"/>
  <c r="D131" i="3"/>
  <c r="M130" i="2"/>
  <c r="R129" i="2"/>
  <c r="AG127" i="2" l="1"/>
  <c r="AI127" i="2" s="1"/>
  <c r="AF127" i="2"/>
  <c r="AH127" i="2" s="1"/>
  <c r="O128" i="3"/>
  <c r="AE128" i="2" s="1"/>
  <c r="K130" i="3"/>
  <c r="K131" i="3" s="1"/>
  <c r="M130" i="3"/>
  <c r="M131" i="3" s="1"/>
  <c r="N129" i="3"/>
  <c r="P130" i="3"/>
  <c r="G130" i="3"/>
  <c r="H130" i="3"/>
  <c r="L130" i="3"/>
  <c r="L131" i="3" s="1"/>
  <c r="J129" i="3"/>
  <c r="I129" i="3"/>
  <c r="P131" i="3"/>
  <c r="G131" i="3"/>
  <c r="H131" i="3"/>
  <c r="Q129" i="3"/>
  <c r="AA129" i="2" s="1"/>
  <c r="N131" i="2"/>
  <c r="S131" i="2" s="1"/>
  <c r="S130" i="2"/>
  <c r="T130" i="2"/>
  <c r="Q130" i="2"/>
  <c r="O131" i="2"/>
  <c r="P131" i="2"/>
  <c r="R130" i="2"/>
  <c r="M131" i="2"/>
  <c r="AC129" i="2" l="1"/>
  <c r="AB129" i="2"/>
  <c r="AG128" i="2"/>
  <c r="AI128" i="2" s="1"/>
  <c r="AF128" i="2"/>
  <c r="AH128" i="2" s="1"/>
  <c r="O129" i="3"/>
  <c r="AE129" i="2" s="1"/>
  <c r="AD129" i="2"/>
  <c r="Q131" i="2"/>
  <c r="N131" i="3"/>
  <c r="AD131" i="2" s="1"/>
  <c r="N130" i="3"/>
  <c r="AD130" i="2" s="1"/>
  <c r="D132" i="3"/>
  <c r="M132" i="3" s="1"/>
  <c r="I131" i="3"/>
  <c r="J131" i="3"/>
  <c r="I130" i="3"/>
  <c r="J130" i="3"/>
  <c r="Q131" i="3"/>
  <c r="AA131" i="2" s="1"/>
  <c r="Q130" i="3"/>
  <c r="AA130" i="2" s="1"/>
  <c r="T131" i="2"/>
  <c r="O132" i="2"/>
  <c r="P132" i="2"/>
  <c r="N132" i="2"/>
  <c r="R131" i="2"/>
  <c r="M132" i="2"/>
  <c r="AC131" i="2" l="1"/>
  <c r="AB131" i="2"/>
  <c r="AC130" i="2"/>
  <c r="AB130" i="2"/>
  <c r="AG129" i="2"/>
  <c r="AI129" i="2" s="1"/>
  <c r="AF129" i="2"/>
  <c r="AH129" i="2" s="1"/>
  <c r="O130" i="3"/>
  <c r="K132" i="3"/>
  <c r="D133" i="3"/>
  <c r="P132" i="3"/>
  <c r="G132" i="3"/>
  <c r="H132" i="3"/>
  <c r="L132" i="3"/>
  <c r="N132" i="3" s="1"/>
  <c r="S132" i="2"/>
  <c r="T132" i="2"/>
  <c r="Q132" i="2"/>
  <c r="O133" i="2"/>
  <c r="P133" i="2"/>
  <c r="N133" i="2"/>
  <c r="R132" i="2"/>
  <c r="D134" i="3"/>
  <c r="M133" i="2"/>
  <c r="K133" i="3" l="1"/>
  <c r="O131" i="3"/>
  <c r="AE131" i="2" s="1"/>
  <c r="AE130" i="2"/>
  <c r="AD132" i="2"/>
  <c r="Q132" i="3"/>
  <c r="AA132" i="2" s="1"/>
  <c r="P134" i="3"/>
  <c r="G134" i="3"/>
  <c r="H134" i="3"/>
  <c r="K134" i="3"/>
  <c r="P133" i="3"/>
  <c r="Q133" i="3" s="1"/>
  <c r="AA133" i="2" s="1"/>
  <c r="G133" i="3"/>
  <c r="H133" i="3"/>
  <c r="L133" i="3"/>
  <c r="I132" i="3"/>
  <c r="J132" i="3"/>
  <c r="M133" i="3"/>
  <c r="M134" i="3" s="1"/>
  <c r="P134" i="2"/>
  <c r="S133" i="2"/>
  <c r="T133" i="2"/>
  <c r="Q133" i="2"/>
  <c r="N134" i="2"/>
  <c r="O134" i="2"/>
  <c r="R133" i="2"/>
  <c r="D135" i="3"/>
  <c r="M134" i="2"/>
  <c r="AC132" i="2" l="1"/>
  <c r="AB132" i="2"/>
  <c r="AC133" i="2"/>
  <c r="AB133" i="2"/>
  <c r="AG131" i="2"/>
  <c r="AI131" i="2" s="1"/>
  <c r="AF131" i="2"/>
  <c r="AH131" i="2" s="1"/>
  <c r="AG130" i="2"/>
  <c r="AI130" i="2" s="1"/>
  <c r="AF130" i="2"/>
  <c r="AH130" i="2" s="1"/>
  <c r="O132" i="3"/>
  <c r="AE132" i="2" s="1"/>
  <c r="AG132" i="2" s="1"/>
  <c r="AI132" i="2" s="1"/>
  <c r="N133" i="3"/>
  <c r="Q134" i="3"/>
  <c r="AA134" i="2" s="1"/>
  <c r="K135" i="3"/>
  <c r="I133" i="3"/>
  <c r="J133" i="3"/>
  <c r="M135" i="3"/>
  <c r="L134" i="3"/>
  <c r="N134" i="3" s="1"/>
  <c r="AD134" i="2" s="1"/>
  <c r="J134" i="3"/>
  <c r="I134" i="3"/>
  <c r="P135" i="3"/>
  <c r="G135" i="3"/>
  <c r="H135" i="3"/>
  <c r="P135" i="2"/>
  <c r="Q134" i="2"/>
  <c r="S134" i="2"/>
  <c r="T134" i="2"/>
  <c r="N135" i="2"/>
  <c r="O135" i="2"/>
  <c r="R134" i="2"/>
  <c r="D136" i="3"/>
  <c r="M135" i="2"/>
  <c r="AC134" i="2" l="1"/>
  <c r="AB134" i="2"/>
  <c r="AF132" i="2"/>
  <c r="AH132" i="2" s="1"/>
  <c r="O133" i="3"/>
  <c r="AE133" i="2" s="1"/>
  <c r="AD133" i="2"/>
  <c r="L135" i="3"/>
  <c r="N135" i="3" s="1"/>
  <c r="K136" i="3"/>
  <c r="M136" i="3"/>
  <c r="Q135" i="3"/>
  <c r="AA135" i="2" s="1"/>
  <c r="J135" i="3"/>
  <c r="I135" i="3"/>
  <c r="P136" i="3"/>
  <c r="Q136" i="3" s="1"/>
  <c r="AA136" i="2" s="1"/>
  <c r="G136" i="3"/>
  <c r="H136" i="3"/>
  <c r="N136" i="2"/>
  <c r="S136" i="2" s="1"/>
  <c r="Q135" i="2"/>
  <c r="S135" i="2"/>
  <c r="T135" i="2"/>
  <c r="O136" i="2"/>
  <c r="P136" i="2"/>
  <c r="R135" i="2"/>
  <c r="M136" i="2"/>
  <c r="AC136" i="2" l="1"/>
  <c r="AB136" i="2"/>
  <c r="AC135" i="2"/>
  <c r="AB135" i="2"/>
  <c r="AG133" i="2"/>
  <c r="AI133" i="2" s="1"/>
  <c r="AF133" i="2"/>
  <c r="AH133" i="2" s="1"/>
  <c r="O134" i="3"/>
  <c r="AE134" i="2" s="1"/>
  <c r="AF134" i="2" s="1"/>
  <c r="AH134" i="2" s="1"/>
  <c r="AD135" i="2"/>
  <c r="L136" i="3"/>
  <c r="N136" i="3" s="1"/>
  <c r="D137" i="3"/>
  <c r="K137" i="3" s="1"/>
  <c r="I136" i="3"/>
  <c r="J136" i="3"/>
  <c r="Q136" i="2"/>
  <c r="T136" i="2"/>
  <c r="O137" i="2"/>
  <c r="P137" i="2"/>
  <c r="N137" i="2"/>
  <c r="R136" i="2"/>
  <c r="D138" i="3"/>
  <c r="M137" i="2"/>
  <c r="O135" i="3" l="1"/>
  <c r="AE135" i="2" s="1"/>
  <c r="AG135" i="2" s="1"/>
  <c r="AI135" i="2" s="1"/>
  <c r="AF135" i="2"/>
  <c r="AH135" i="2" s="1"/>
  <c r="AG134" i="2"/>
  <c r="AI134" i="2" s="1"/>
  <c r="O136" i="3"/>
  <c r="AE136" i="2" s="1"/>
  <c r="AD136" i="2"/>
  <c r="M137" i="3"/>
  <c r="M138" i="3" s="1"/>
  <c r="K138" i="3"/>
  <c r="P138" i="3"/>
  <c r="G138" i="3"/>
  <c r="H138" i="3"/>
  <c r="P137" i="3"/>
  <c r="G137" i="3"/>
  <c r="H137" i="3"/>
  <c r="L137" i="3"/>
  <c r="P138" i="2"/>
  <c r="S137" i="2"/>
  <c r="T137" i="2"/>
  <c r="Q137" i="2"/>
  <c r="N138" i="2"/>
  <c r="O138" i="2"/>
  <c r="M138" i="2"/>
  <c r="R137" i="2"/>
  <c r="AG136" i="2" l="1"/>
  <c r="AI136" i="2" s="1"/>
  <c r="AF136" i="2"/>
  <c r="AH136" i="2" s="1"/>
  <c r="N137" i="3"/>
  <c r="O137" i="3" s="1"/>
  <c r="AE137" i="2" s="1"/>
  <c r="L138" i="3"/>
  <c r="N138" i="3" s="1"/>
  <c r="I138" i="3"/>
  <c r="J138" i="3"/>
  <c r="J137" i="3"/>
  <c r="I137" i="3"/>
  <c r="Q138" i="3"/>
  <c r="AA138" i="2" s="1"/>
  <c r="D139" i="3"/>
  <c r="M139" i="3" s="1"/>
  <c r="Q137" i="3"/>
  <c r="AA137" i="2" s="1"/>
  <c r="R138" i="2"/>
  <c r="Q138" i="2"/>
  <c r="S138" i="2"/>
  <c r="T138" i="2"/>
  <c r="O139" i="2"/>
  <c r="P139" i="2"/>
  <c r="N139" i="2"/>
  <c r="D140" i="3"/>
  <c r="M139" i="2"/>
  <c r="AC137" i="2" l="1"/>
  <c r="AB137" i="2"/>
  <c r="AC138" i="2"/>
  <c r="AB138" i="2"/>
  <c r="AD137" i="2"/>
  <c r="O138" i="3"/>
  <c r="AE138" i="2" s="1"/>
  <c r="AD138" i="2"/>
  <c r="M140" i="3"/>
  <c r="K139" i="3"/>
  <c r="K140" i="3" s="1"/>
  <c r="P140" i="3"/>
  <c r="G140" i="3"/>
  <c r="H140" i="3"/>
  <c r="P139" i="3"/>
  <c r="G139" i="3"/>
  <c r="H139" i="3"/>
  <c r="L139" i="3"/>
  <c r="N139" i="3" s="1"/>
  <c r="N140" i="2"/>
  <c r="S140" i="2" s="1"/>
  <c r="S139" i="2"/>
  <c r="T139" i="2"/>
  <c r="Q139" i="2"/>
  <c r="O140" i="2"/>
  <c r="P140" i="2"/>
  <c r="R139" i="2"/>
  <c r="D141" i="3"/>
  <c r="M140" i="2"/>
  <c r="AG138" i="2" l="1"/>
  <c r="AI138" i="2" s="1"/>
  <c r="AF138" i="2"/>
  <c r="AH138" i="2" s="1"/>
  <c r="AG137" i="2"/>
  <c r="AI137" i="2" s="1"/>
  <c r="AF137" i="2"/>
  <c r="AH137" i="2" s="1"/>
  <c r="O139" i="3"/>
  <c r="AE139" i="2" s="1"/>
  <c r="AD139" i="2"/>
  <c r="L140" i="3"/>
  <c r="N140" i="3" s="1"/>
  <c r="Q140" i="2"/>
  <c r="J140" i="3"/>
  <c r="I140" i="3"/>
  <c r="I139" i="3"/>
  <c r="J139" i="3"/>
  <c r="K141" i="3"/>
  <c r="Q140" i="3"/>
  <c r="AA140" i="2" s="1"/>
  <c r="P141" i="3"/>
  <c r="Q141" i="3" s="1"/>
  <c r="AA141" i="2" s="1"/>
  <c r="G141" i="3"/>
  <c r="H141" i="3"/>
  <c r="Q139" i="3"/>
  <c r="AA139" i="2" s="1"/>
  <c r="M141" i="3"/>
  <c r="T140" i="2"/>
  <c r="N141" i="2"/>
  <c r="S141" i="2" s="1"/>
  <c r="O141" i="2"/>
  <c r="P141" i="2"/>
  <c r="R140" i="2"/>
  <c r="D142" i="3"/>
  <c r="M141" i="2"/>
  <c r="AC140" i="2" l="1"/>
  <c r="AB140" i="2"/>
  <c r="AC141" i="2"/>
  <c r="AB141" i="2"/>
  <c r="AC139" i="2"/>
  <c r="AB139" i="2"/>
  <c r="AG139" i="2"/>
  <c r="AF139" i="2"/>
  <c r="L141" i="3"/>
  <c r="L142" i="3" s="1"/>
  <c r="O140" i="3"/>
  <c r="AE140" i="2" s="1"/>
  <c r="AD140" i="2"/>
  <c r="K142" i="3"/>
  <c r="J141" i="3"/>
  <c r="I141" i="3"/>
  <c r="P142" i="3"/>
  <c r="G142" i="3"/>
  <c r="H142" i="3"/>
  <c r="M142" i="3"/>
  <c r="Q141" i="2"/>
  <c r="T141" i="2"/>
  <c r="N142" i="2"/>
  <c r="S142" i="2" s="1"/>
  <c r="O142" i="2"/>
  <c r="P142" i="2"/>
  <c r="R141" i="2"/>
  <c r="M142" i="2"/>
  <c r="AI139" i="2" l="1"/>
  <c r="AH139" i="2"/>
  <c r="AG140" i="2"/>
  <c r="AI140" i="2" s="1"/>
  <c r="AF140" i="2"/>
  <c r="AH140" i="2" s="1"/>
  <c r="N141" i="3"/>
  <c r="O141" i="3" s="1"/>
  <c r="AE141" i="2" s="1"/>
  <c r="N142" i="3"/>
  <c r="Q142" i="3"/>
  <c r="AA142" i="2" s="1"/>
  <c r="D143" i="3"/>
  <c r="K143" i="3" s="1"/>
  <c r="I142" i="3"/>
  <c r="J142" i="3"/>
  <c r="T142" i="2"/>
  <c r="Q142" i="2"/>
  <c r="O143" i="2"/>
  <c r="P143" i="2"/>
  <c r="N143" i="2"/>
  <c r="R142" i="2"/>
  <c r="D144" i="3"/>
  <c r="M143" i="2"/>
  <c r="AD141" i="2" l="1"/>
  <c r="AC142" i="2"/>
  <c r="AB142" i="2"/>
  <c r="AG141" i="2"/>
  <c r="AI141" i="2" s="1"/>
  <c r="AF141" i="2"/>
  <c r="AH141" i="2" s="1"/>
  <c r="M143" i="3"/>
  <c r="M144" i="3" s="1"/>
  <c r="O142" i="3"/>
  <c r="AE142" i="2" s="1"/>
  <c r="AD142" i="2"/>
  <c r="K144" i="3"/>
  <c r="P143" i="3"/>
  <c r="G143" i="3"/>
  <c r="H143" i="3"/>
  <c r="L143" i="3"/>
  <c r="P144" i="3"/>
  <c r="G144" i="3"/>
  <c r="H144" i="3"/>
  <c r="P144" i="2"/>
  <c r="Q143" i="2"/>
  <c r="S143" i="2"/>
  <c r="T143" i="2"/>
  <c r="N144" i="2"/>
  <c r="O144" i="2"/>
  <c r="R143" i="2"/>
  <c r="M144" i="2"/>
  <c r="AG142" i="2" l="1"/>
  <c r="AI142" i="2" s="1"/>
  <c r="AF142" i="2"/>
  <c r="AH142" i="2" s="1"/>
  <c r="N143" i="3"/>
  <c r="O143" i="3" s="1"/>
  <c r="AE143" i="2" s="1"/>
  <c r="L144" i="3"/>
  <c r="N144" i="3" s="1"/>
  <c r="I144" i="3"/>
  <c r="J144" i="3"/>
  <c r="J143" i="3"/>
  <c r="I143" i="3"/>
  <c r="Q144" i="3"/>
  <c r="AA144" i="2" s="1"/>
  <c r="D145" i="3"/>
  <c r="M145" i="3" s="1"/>
  <c r="Q143" i="3"/>
  <c r="AA143" i="2" s="1"/>
  <c r="Q144" i="2"/>
  <c r="S144" i="2"/>
  <c r="T144" i="2"/>
  <c r="O145" i="2"/>
  <c r="P145" i="2"/>
  <c r="N145" i="2"/>
  <c r="R144" i="2"/>
  <c r="M145" i="2"/>
  <c r="AD143" i="2" l="1"/>
  <c r="AC144" i="2"/>
  <c r="AB144" i="2"/>
  <c r="AC143" i="2"/>
  <c r="AB143" i="2"/>
  <c r="AG143" i="2"/>
  <c r="AF143" i="2"/>
  <c r="O144" i="3"/>
  <c r="AE144" i="2" s="1"/>
  <c r="AD144" i="2"/>
  <c r="D146" i="3"/>
  <c r="P145" i="3"/>
  <c r="G145" i="3"/>
  <c r="H145" i="3"/>
  <c r="L145" i="3"/>
  <c r="N145" i="3" s="1"/>
  <c r="K145" i="3"/>
  <c r="S145" i="2"/>
  <c r="T145" i="2"/>
  <c r="Q145" i="2"/>
  <c r="O146" i="2"/>
  <c r="P146" i="2"/>
  <c r="N146" i="2"/>
  <c r="R145" i="2"/>
  <c r="M146" i="2"/>
  <c r="AI143" i="2" l="1"/>
  <c r="AH143" i="2"/>
  <c r="AG144" i="2"/>
  <c r="AI144" i="2" s="1"/>
  <c r="AF144" i="2"/>
  <c r="AH144" i="2" s="1"/>
  <c r="O145" i="3"/>
  <c r="AE145" i="2" s="1"/>
  <c r="AD145" i="2"/>
  <c r="K146" i="3"/>
  <c r="Q145" i="3"/>
  <c r="AA145" i="2" s="1"/>
  <c r="P146" i="3"/>
  <c r="G146" i="3"/>
  <c r="H146" i="3"/>
  <c r="L146" i="3"/>
  <c r="D147" i="3"/>
  <c r="I145" i="3"/>
  <c r="J145" i="3"/>
  <c r="M146" i="3"/>
  <c r="S146" i="2"/>
  <c r="T146" i="2"/>
  <c r="R146" i="2"/>
  <c r="Q146" i="2"/>
  <c r="O147" i="2"/>
  <c r="P147" i="2"/>
  <c r="D148" i="3"/>
  <c r="M147" i="2"/>
  <c r="N147" i="2"/>
  <c r="AC145" i="2" l="1"/>
  <c r="AB145" i="2"/>
  <c r="AG145" i="2"/>
  <c r="AI145" i="2" s="1"/>
  <c r="AF145" i="2"/>
  <c r="Q146" i="3"/>
  <c r="AA146" i="2" s="1"/>
  <c r="P147" i="3"/>
  <c r="G147" i="3"/>
  <c r="H147" i="3"/>
  <c r="L147" i="3"/>
  <c r="L148" i="3" s="1"/>
  <c r="K147" i="3"/>
  <c r="K148" i="3" s="1"/>
  <c r="P148" i="3"/>
  <c r="G148" i="3"/>
  <c r="H148" i="3"/>
  <c r="I146" i="3"/>
  <c r="J146" i="3"/>
  <c r="M147" i="3"/>
  <c r="M148" i="3" s="1"/>
  <c r="N146" i="3"/>
  <c r="N148" i="2"/>
  <c r="S148" i="2" s="1"/>
  <c r="S147" i="2"/>
  <c r="T147" i="2"/>
  <c r="O148" i="2"/>
  <c r="P148" i="2"/>
  <c r="Q147" i="2"/>
  <c r="R147" i="2"/>
  <c r="M148" i="2"/>
  <c r="AH145" i="2" l="1"/>
  <c r="AC146" i="2"/>
  <c r="AB146" i="2"/>
  <c r="O146" i="3"/>
  <c r="AE146" i="2" s="1"/>
  <c r="AD146" i="2"/>
  <c r="N148" i="3"/>
  <c r="AD148" i="2" s="1"/>
  <c r="Q148" i="3"/>
  <c r="AA148" i="2" s="1"/>
  <c r="Q147" i="3"/>
  <c r="AA147" i="2" s="1"/>
  <c r="N147" i="3"/>
  <c r="I147" i="3"/>
  <c r="J147" i="3"/>
  <c r="I148" i="3"/>
  <c r="J148" i="3"/>
  <c r="D149" i="3"/>
  <c r="M149" i="3" s="1"/>
  <c r="Q148" i="2"/>
  <c r="T148" i="2"/>
  <c r="O149" i="2"/>
  <c r="P149" i="2"/>
  <c r="N149" i="2"/>
  <c r="R148" i="2"/>
  <c r="D150" i="3"/>
  <c r="M149" i="2"/>
  <c r="AC148" i="2" l="1"/>
  <c r="AB148" i="2"/>
  <c r="AC147" i="2"/>
  <c r="AB147" i="2"/>
  <c r="AG146" i="2"/>
  <c r="AI146" i="2" s="1"/>
  <c r="AF146" i="2"/>
  <c r="AH146" i="2" s="1"/>
  <c r="O147" i="3"/>
  <c r="AD147" i="2"/>
  <c r="K149" i="3"/>
  <c r="K150" i="3" s="1"/>
  <c r="M150" i="3"/>
  <c r="P149" i="3"/>
  <c r="G149" i="3"/>
  <c r="H149" i="3"/>
  <c r="L149" i="3"/>
  <c r="N149" i="3" s="1"/>
  <c r="P150" i="3"/>
  <c r="G150" i="3"/>
  <c r="H150" i="3"/>
  <c r="P150" i="2"/>
  <c r="Q149" i="2"/>
  <c r="S149" i="2"/>
  <c r="T149" i="2"/>
  <c r="N150" i="2"/>
  <c r="O150" i="2"/>
  <c r="R149" i="2"/>
  <c r="M150" i="2"/>
  <c r="O148" i="3" l="1"/>
  <c r="AE148" i="2" s="1"/>
  <c r="AE147" i="2"/>
  <c r="AG147" i="2" s="1"/>
  <c r="AI147" i="2" s="1"/>
  <c r="AD149" i="2"/>
  <c r="Q150" i="3"/>
  <c r="AA150" i="2" s="1"/>
  <c r="J149" i="3"/>
  <c r="I149" i="3"/>
  <c r="Q149" i="3"/>
  <c r="AA149" i="2" s="1"/>
  <c r="L150" i="3"/>
  <c r="N150" i="3" s="1"/>
  <c r="J150" i="3"/>
  <c r="I150" i="3"/>
  <c r="D151" i="3"/>
  <c r="M151" i="3" s="1"/>
  <c r="Q150" i="2"/>
  <c r="S150" i="2"/>
  <c r="T150" i="2"/>
  <c r="O151" i="2"/>
  <c r="P151" i="2"/>
  <c r="N151" i="2"/>
  <c r="R150" i="2"/>
  <c r="D152" i="3"/>
  <c r="M151" i="2"/>
  <c r="AC149" i="2" l="1"/>
  <c r="AB149" i="2"/>
  <c r="AC150" i="2"/>
  <c r="AB150" i="2"/>
  <c r="AG148" i="2"/>
  <c r="AI148" i="2" s="1"/>
  <c r="AF148" i="2"/>
  <c r="AH148" i="2" s="1"/>
  <c r="AF147" i="2"/>
  <c r="AH147" i="2" s="1"/>
  <c r="O149" i="3"/>
  <c r="AE149" i="2" s="1"/>
  <c r="AF149" i="2" s="1"/>
  <c r="AH149" i="2" s="1"/>
  <c r="AD150" i="2"/>
  <c r="P152" i="3"/>
  <c r="G152" i="3"/>
  <c r="H152" i="3"/>
  <c r="P151" i="3"/>
  <c r="G151" i="3"/>
  <c r="H151" i="3"/>
  <c r="L151" i="3"/>
  <c r="N151" i="3" s="1"/>
  <c r="K151" i="3"/>
  <c r="K152" i="3" s="1"/>
  <c r="M152" i="3"/>
  <c r="N152" i="2"/>
  <c r="S152" i="2" s="1"/>
  <c r="S151" i="2"/>
  <c r="T151" i="2"/>
  <c r="Q151" i="2"/>
  <c r="O152" i="2"/>
  <c r="P152" i="2"/>
  <c r="R151" i="2"/>
  <c r="D153" i="3"/>
  <c r="M152" i="2"/>
  <c r="AG149" i="2" l="1"/>
  <c r="AI149" i="2" s="1"/>
  <c r="O150" i="3"/>
  <c r="AE150" i="2" s="1"/>
  <c r="AF150" i="2" s="1"/>
  <c r="AH150" i="2" s="1"/>
  <c r="AD151" i="2"/>
  <c r="Q152" i="2"/>
  <c r="T152" i="2"/>
  <c r="L152" i="3"/>
  <c r="L153" i="3" s="1"/>
  <c r="K153" i="3"/>
  <c r="Q152" i="3"/>
  <c r="AA152" i="2" s="1"/>
  <c r="M153" i="3"/>
  <c r="I152" i="3"/>
  <c r="J152" i="3"/>
  <c r="P153" i="3"/>
  <c r="G153" i="3"/>
  <c r="H153" i="3"/>
  <c r="J151" i="3"/>
  <c r="I151" i="3"/>
  <c r="Q151" i="3"/>
  <c r="AA151" i="2" s="1"/>
  <c r="N153" i="2"/>
  <c r="S153" i="2" s="1"/>
  <c r="O153" i="2"/>
  <c r="P153" i="2"/>
  <c r="R152" i="2"/>
  <c r="D154" i="3"/>
  <c r="M153" i="2"/>
  <c r="AC152" i="2" l="1"/>
  <c r="AB152" i="2"/>
  <c r="AC151" i="2"/>
  <c r="AB151" i="2"/>
  <c r="AG150" i="2"/>
  <c r="AI150" i="2" s="1"/>
  <c r="O151" i="3"/>
  <c r="AE151" i="2" s="1"/>
  <c r="AF151" i="2" s="1"/>
  <c r="K154" i="3"/>
  <c r="N152" i="3"/>
  <c r="Q153" i="3"/>
  <c r="AA153" i="2" s="1"/>
  <c r="P154" i="3"/>
  <c r="G154" i="3"/>
  <c r="H154" i="3"/>
  <c r="L154" i="3"/>
  <c r="M154" i="3"/>
  <c r="N153" i="3"/>
  <c r="J153" i="3"/>
  <c r="I153" i="3"/>
  <c r="Q153" i="2"/>
  <c r="T153" i="2"/>
  <c r="P154" i="2"/>
  <c r="N154" i="2"/>
  <c r="O154" i="2"/>
  <c r="R153" i="2"/>
  <c r="D155" i="3"/>
  <c r="M154" i="2"/>
  <c r="AH151" i="2" l="1"/>
  <c r="AC153" i="2"/>
  <c r="AB153" i="2"/>
  <c r="AG151" i="2"/>
  <c r="AI151" i="2" s="1"/>
  <c r="AD153" i="2"/>
  <c r="O152" i="3"/>
  <c r="AD152" i="2"/>
  <c r="M155" i="3"/>
  <c r="Q154" i="3"/>
  <c r="AA154" i="2" s="1"/>
  <c r="I154" i="3"/>
  <c r="J154" i="3"/>
  <c r="P155" i="3"/>
  <c r="G155" i="3"/>
  <c r="H155" i="3"/>
  <c r="L155" i="3"/>
  <c r="N154" i="3"/>
  <c r="K155" i="3"/>
  <c r="Q154" i="2"/>
  <c r="P155" i="2"/>
  <c r="S154" i="2"/>
  <c r="T154" i="2"/>
  <c r="N155" i="2"/>
  <c r="O155" i="2"/>
  <c r="R154" i="2"/>
  <c r="D156" i="3"/>
  <c r="M155" i="2"/>
  <c r="AC154" i="2" l="1"/>
  <c r="AB154" i="2"/>
  <c r="O153" i="3"/>
  <c r="AE153" i="2" s="1"/>
  <c r="AF153" i="2" s="1"/>
  <c r="AH153" i="2" s="1"/>
  <c r="AE152" i="2"/>
  <c r="AF152" i="2" s="1"/>
  <c r="AH152" i="2" s="1"/>
  <c r="AD154" i="2"/>
  <c r="N155" i="3"/>
  <c r="K156" i="3"/>
  <c r="M156" i="3"/>
  <c r="J155" i="3"/>
  <c r="I155" i="3"/>
  <c r="Q155" i="3"/>
  <c r="AA155" i="2" s="1"/>
  <c r="P156" i="3"/>
  <c r="G156" i="3"/>
  <c r="H156" i="3"/>
  <c r="L156" i="3"/>
  <c r="P156" i="2"/>
  <c r="Q155" i="2"/>
  <c r="S155" i="2"/>
  <c r="T155" i="2"/>
  <c r="N156" i="2"/>
  <c r="O156" i="2"/>
  <c r="R155" i="2"/>
  <c r="D157" i="3"/>
  <c r="M156" i="2"/>
  <c r="AC155" i="2" l="1"/>
  <c r="AB155" i="2"/>
  <c r="AG152" i="2"/>
  <c r="AI152" i="2" s="1"/>
  <c r="AG153" i="2"/>
  <c r="AI153" i="2" s="1"/>
  <c r="O154" i="3"/>
  <c r="AE154" i="2" s="1"/>
  <c r="AF154" i="2" s="1"/>
  <c r="AH154" i="2" s="1"/>
  <c r="AD155" i="2"/>
  <c r="K157" i="3"/>
  <c r="N156" i="3"/>
  <c r="I156" i="3"/>
  <c r="J156" i="3"/>
  <c r="Q156" i="3"/>
  <c r="AA156" i="2" s="1"/>
  <c r="M157" i="3"/>
  <c r="P157" i="3"/>
  <c r="G157" i="3"/>
  <c r="H157" i="3"/>
  <c r="L157" i="3"/>
  <c r="P157" i="2"/>
  <c r="Q156" i="2"/>
  <c r="S156" i="2"/>
  <c r="T156" i="2"/>
  <c r="N157" i="2"/>
  <c r="O157" i="2"/>
  <c r="R156" i="2"/>
  <c r="D158" i="3"/>
  <c r="M157" i="2"/>
  <c r="AC156" i="2" l="1"/>
  <c r="AB156" i="2"/>
  <c r="AG154" i="2"/>
  <c r="AI154" i="2" s="1"/>
  <c r="O155" i="3"/>
  <c r="AE155" i="2" s="1"/>
  <c r="AF155" i="2" s="1"/>
  <c r="AH155" i="2" s="1"/>
  <c r="AD156" i="2"/>
  <c r="N157" i="3"/>
  <c r="P158" i="3"/>
  <c r="G158" i="3"/>
  <c r="H158" i="3"/>
  <c r="L158" i="3"/>
  <c r="J157" i="3"/>
  <c r="I157" i="3"/>
  <c r="Q157" i="3"/>
  <c r="AA157" i="2" s="1"/>
  <c r="M158" i="3"/>
  <c r="K158" i="3"/>
  <c r="P158" i="2"/>
  <c r="S157" i="2"/>
  <c r="T157" i="2"/>
  <c r="Q157" i="2"/>
  <c r="N158" i="2"/>
  <c r="O158" i="2"/>
  <c r="R157" i="2"/>
  <c r="D159" i="3"/>
  <c r="M158" i="2"/>
  <c r="AC157" i="2" l="1"/>
  <c r="AB157" i="2"/>
  <c r="AG155" i="2"/>
  <c r="AI155" i="2" s="1"/>
  <c r="O156" i="3"/>
  <c r="AE156" i="2" s="1"/>
  <c r="AF156" i="2" s="1"/>
  <c r="AH156" i="2" s="1"/>
  <c r="AD157" i="2"/>
  <c r="N158" i="3"/>
  <c r="J158" i="3"/>
  <c r="I158" i="3"/>
  <c r="K159" i="3"/>
  <c r="P159" i="3"/>
  <c r="G159" i="3"/>
  <c r="H159" i="3"/>
  <c r="L159" i="3"/>
  <c r="Q158" i="3"/>
  <c r="AA158" i="2" s="1"/>
  <c r="M159" i="3"/>
  <c r="P159" i="2"/>
  <c r="Q158" i="2"/>
  <c r="S158" i="2"/>
  <c r="T158" i="2"/>
  <c r="N159" i="2"/>
  <c r="O159" i="2"/>
  <c r="R158" i="2"/>
  <c r="M159" i="2"/>
  <c r="AC158" i="2" l="1"/>
  <c r="AB158" i="2"/>
  <c r="AG156" i="2"/>
  <c r="AI156" i="2" s="1"/>
  <c r="O157" i="3"/>
  <c r="AE157" i="2" s="1"/>
  <c r="AF157" i="2" s="1"/>
  <c r="AH157" i="2" s="1"/>
  <c r="AD158" i="2"/>
  <c r="D160" i="3"/>
  <c r="M160" i="3" s="1"/>
  <c r="J159" i="3"/>
  <c r="I159" i="3"/>
  <c r="N159" i="3"/>
  <c r="Q159" i="3"/>
  <c r="AA159" i="2" s="1"/>
  <c r="Q159" i="2"/>
  <c r="S159" i="2"/>
  <c r="T159" i="2"/>
  <c r="O160" i="2"/>
  <c r="P160" i="2"/>
  <c r="N160" i="2"/>
  <c r="M160" i="2"/>
  <c r="R159" i="2"/>
  <c r="AC159" i="2" l="1"/>
  <c r="AB159" i="2"/>
  <c r="AG157" i="2"/>
  <c r="AI157" i="2" s="1"/>
  <c r="O158" i="3"/>
  <c r="AE158" i="2" s="1"/>
  <c r="AG158" i="2" s="1"/>
  <c r="AI158" i="2" s="1"/>
  <c r="AD159" i="2"/>
  <c r="D161" i="3"/>
  <c r="P160" i="3"/>
  <c r="G160" i="3"/>
  <c r="H160" i="3"/>
  <c r="L160" i="3"/>
  <c r="N160" i="3" s="1"/>
  <c r="K160" i="3"/>
  <c r="S160" i="2"/>
  <c r="T160" i="2"/>
  <c r="Q160" i="2"/>
  <c r="O161" i="2"/>
  <c r="P161" i="2"/>
  <c r="N161" i="2"/>
  <c r="R160" i="2"/>
  <c r="M161" i="2"/>
  <c r="O159" i="3" l="1"/>
  <c r="AE159" i="2" s="1"/>
  <c r="AG159" i="2"/>
  <c r="AI159" i="2" s="1"/>
  <c r="AF159" i="2"/>
  <c r="AH159" i="2" s="1"/>
  <c r="AF158" i="2"/>
  <c r="AH158" i="2" s="1"/>
  <c r="O160" i="3"/>
  <c r="AE160" i="2" s="1"/>
  <c r="AD160" i="2"/>
  <c r="Q160" i="3"/>
  <c r="AA160" i="2" s="1"/>
  <c r="I160" i="3"/>
  <c r="J160" i="3"/>
  <c r="P161" i="3"/>
  <c r="G161" i="3"/>
  <c r="H161" i="3"/>
  <c r="L161" i="3"/>
  <c r="K161" i="3"/>
  <c r="D162" i="3"/>
  <c r="M161" i="3"/>
  <c r="S161" i="2"/>
  <c r="T161" i="2"/>
  <c r="Q161" i="2"/>
  <c r="O162" i="2"/>
  <c r="P162" i="2"/>
  <c r="N162" i="2"/>
  <c r="R161" i="2"/>
  <c r="M162" i="2"/>
  <c r="AC160" i="2" l="1"/>
  <c r="AB160" i="2"/>
  <c r="AG160" i="2"/>
  <c r="AI160" i="2" s="1"/>
  <c r="AF160" i="2"/>
  <c r="AH160" i="2" s="1"/>
  <c r="M162" i="3"/>
  <c r="P162" i="3"/>
  <c r="G162" i="3"/>
  <c r="H162" i="3"/>
  <c r="L162" i="3"/>
  <c r="Q161" i="3"/>
  <c r="AA161" i="2" s="1"/>
  <c r="J161" i="3"/>
  <c r="I161" i="3"/>
  <c r="K162" i="3"/>
  <c r="D163" i="3"/>
  <c r="N161" i="3"/>
  <c r="S162" i="2"/>
  <c r="T162" i="2"/>
  <c r="Q162" i="2"/>
  <c r="O163" i="2"/>
  <c r="P163" i="2"/>
  <c r="N163" i="2"/>
  <c r="R162" i="2"/>
  <c r="M163" i="2"/>
  <c r="AC161" i="2" l="1"/>
  <c r="AB161" i="2"/>
  <c r="N162" i="3"/>
  <c r="AD162" i="2" s="1"/>
  <c r="O161" i="3"/>
  <c r="AE161" i="2" s="1"/>
  <c r="AD161" i="2"/>
  <c r="K163" i="3"/>
  <c r="P163" i="3"/>
  <c r="G163" i="3"/>
  <c r="H163" i="3"/>
  <c r="L163" i="3"/>
  <c r="I162" i="3"/>
  <c r="J162" i="3"/>
  <c r="Q162" i="3"/>
  <c r="AA162" i="2" s="1"/>
  <c r="D164" i="3"/>
  <c r="M163" i="3"/>
  <c r="S163" i="2"/>
  <c r="T163" i="2"/>
  <c r="Q163" i="2"/>
  <c r="O164" i="2"/>
  <c r="P164" i="2"/>
  <c r="N164" i="2"/>
  <c r="R163" i="2"/>
  <c r="M164" i="2"/>
  <c r="AC162" i="2" l="1"/>
  <c r="AB162" i="2"/>
  <c r="AG161" i="2"/>
  <c r="AI161" i="2" s="1"/>
  <c r="AF161" i="2"/>
  <c r="AH161" i="2" s="1"/>
  <c r="O162" i="3"/>
  <c r="AE162" i="2" s="1"/>
  <c r="AF162" i="2" s="1"/>
  <c r="AH162" i="2" s="1"/>
  <c r="P164" i="3"/>
  <c r="G164" i="3"/>
  <c r="H164" i="3"/>
  <c r="L164" i="3"/>
  <c r="N163" i="3"/>
  <c r="K164" i="3"/>
  <c r="J163" i="3"/>
  <c r="I163" i="3"/>
  <c r="D165" i="3"/>
  <c r="Q163" i="3"/>
  <c r="AA163" i="2" s="1"/>
  <c r="M164" i="3"/>
  <c r="S164" i="2"/>
  <c r="T164" i="2"/>
  <c r="Q164" i="2"/>
  <c r="O165" i="2"/>
  <c r="P165" i="2"/>
  <c r="N165" i="2"/>
  <c r="R164" i="2"/>
  <c r="D166" i="3"/>
  <c r="M165" i="2"/>
  <c r="AC163" i="2" l="1"/>
  <c r="AB163" i="2"/>
  <c r="AG162" i="2"/>
  <c r="AI162" i="2" s="1"/>
  <c r="O163" i="3"/>
  <c r="AE163" i="2" s="1"/>
  <c r="AD163" i="2"/>
  <c r="P165" i="3"/>
  <c r="G165" i="3"/>
  <c r="H165" i="3"/>
  <c r="L165" i="3"/>
  <c r="L166" i="3" s="1"/>
  <c r="N164" i="3"/>
  <c r="I164" i="3"/>
  <c r="J164" i="3"/>
  <c r="K165" i="3"/>
  <c r="K166" i="3" s="1"/>
  <c r="M165" i="3"/>
  <c r="M166" i="3" s="1"/>
  <c r="Q164" i="3"/>
  <c r="AA164" i="2" s="1"/>
  <c r="P166" i="3"/>
  <c r="G166" i="3"/>
  <c r="H166" i="3"/>
  <c r="P166" i="2"/>
  <c r="S165" i="2"/>
  <c r="T165" i="2"/>
  <c r="Q165" i="2"/>
  <c r="N166" i="2"/>
  <c r="O166" i="2"/>
  <c r="R165" i="2"/>
  <c r="M166" i="2"/>
  <c r="AC164" i="2" l="1"/>
  <c r="AB164" i="2"/>
  <c r="AF163" i="2"/>
  <c r="AH163" i="2" s="1"/>
  <c r="AG163" i="2"/>
  <c r="AI163" i="2" s="1"/>
  <c r="N166" i="3"/>
  <c r="AD166" i="2" s="1"/>
  <c r="O164" i="3"/>
  <c r="AE164" i="2" s="1"/>
  <c r="AD164" i="2"/>
  <c r="N165" i="3"/>
  <c r="J165" i="3"/>
  <c r="I165" i="3"/>
  <c r="J166" i="3"/>
  <c r="I166" i="3"/>
  <c r="D167" i="3"/>
  <c r="M167" i="3" s="1"/>
  <c r="Q165" i="3"/>
  <c r="AA165" i="2" s="1"/>
  <c r="Q166" i="3"/>
  <c r="AA166" i="2" s="1"/>
  <c r="Q166" i="2"/>
  <c r="S166" i="2"/>
  <c r="T166" i="2"/>
  <c r="O167" i="2"/>
  <c r="P167" i="2"/>
  <c r="N167" i="2"/>
  <c r="M167" i="2"/>
  <c r="R166" i="2"/>
  <c r="AC166" i="2" l="1"/>
  <c r="AB166" i="2"/>
  <c r="AC165" i="2"/>
  <c r="AB165" i="2"/>
  <c r="AG164" i="2"/>
  <c r="AI164" i="2" s="1"/>
  <c r="AF164" i="2"/>
  <c r="AH164" i="2" s="1"/>
  <c r="O165" i="3"/>
  <c r="AD165" i="2"/>
  <c r="K167" i="3"/>
  <c r="D168" i="3"/>
  <c r="P167" i="3"/>
  <c r="G167" i="3"/>
  <c r="H167" i="3"/>
  <c r="L167" i="3"/>
  <c r="N167" i="3" s="1"/>
  <c r="S167" i="2"/>
  <c r="T167" i="2"/>
  <c r="Q167" i="2"/>
  <c r="O168" i="2"/>
  <c r="P168" i="2"/>
  <c r="N168" i="2"/>
  <c r="R167" i="2"/>
  <c r="D169" i="3"/>
  <c r="M168" i="2"/>
  <c r="O166" i="3" l="1"/>
  <c r="AE166" i="2" s="1"/>
  <c r="AE165" i="2"/>
  <c r="AF165" i="2" s="1"/>
  <c r="AH165" i="2" s="1"/>
  <c r="AD167" i="2"/>
  <c r="Q167" i="3"/>
  <c r="AA167" i="2" s="1"/>
  <c r="P168" i="3"/>
  <c r="G168" i="3"/>
  <c r="H168" i="3"/>
  <c r="L168" i="3"/>
  <c r="M168" i="3"/>
  <c r="M169" i="3" s="1"/>
  <c r="P169" i="3"/>
  <c r="G169" i="3"/>
  <c r="H169" i="3"/>
  <c r="J167" i="3"/>
  <c r="I167" i="3"/>
  <c r="K168" i="3"/>
  <c r="K169" i="3" s="1"/>
  <c r="N169" i="2"/>
  <c r="S169" i="2" s="1"/>
  <c r="S168" i="2"/>
  <c r="T168" i="2"/>
  <c r="Q168" i="2"/>
  <c r="O169" i="2"/>
  <c r="P169" i="2"/>
  <c r="R168" i="2"/>
  <c r="D170" i="3"/>
  <c r="M169" i="2"/>
  <c r="AC167" i="2" l="1"/>
  <c r="AB167" i="2"/>
  <c r="AG166" i="2"/>
  <c r="AI166" i="2" s="1"/>
  <c r="AF166" i="2"/>
  <c r="AH166" i="2" s="1"/>
  <c r="AG165" i="2"/>
  <c r="AI165" i="2" s="1"/>
  <c r="O167" i="3"/>
  <c r="AE167" i="2" s="1"/>
  <c r="AF167" i="2" s="1"/>
  <c r="N168" i="3"/>
  <c r="L169" i="3"/>
  <c r="N169" i="3" s="1"/>
  <c r="I169" i="3"/>
  <c r="J169" i="3"/>
  <c r="I168" i="3"/>
  <c r="J168" i="3"/>
  <c r="P170" i="3"/>
  <c r="G170" i="3"/>
  <c r="H170" i="3"/>
  <c r="Q168" i="3"/>
  <c r="AA168" i="2" s="1"/>
  <c r="M170" i="3"/>
  <c r="K170" i="3"/>
  <c r="Q169" i="3"/>
  <c r="AA169" i="2" s="1"/>
  <c r="T169" i="2"/>
  <c r="Q169" i="2"/>
  <c r="N170" i="2"/>
  <c r="S170" i="2" s="1"/>
  <c r="O170" i="2"/>
  <c r="P170" i="2"/>
  <c r="R169" i="2"/>
  <c r="M170" i="2"/>
  <c r="AH167" i="2" l="1"/>
  <c r="AC168" i="2"/>
  <c r="AB168" i="2"/>
  <c r="AC169" i="2"/>
  <c r="AB169" i="2"/>
  <c r="AG167" i="2"/>
  <c r="AI167" i="2" s="1"/>
  <c r="AD169" i="2"/>
  <c r="O168" i="3"/>
  <c r="AD168" i="2"/>
  <c r="L170" i="3"/>
  <c r="N170" i="3" s="1"/>
  <c r="Q170" i="3"/>
  <c r="AA170" i="2" s="1"/>
  <c r="D171" i="3"/>
  <c r="K171" i="3" s="1"/>
  <c r="I170" i="3"/>
  <c r="J170" i="3"/>
  <c r="Q170" i="2"/>
  <c r="T170" i="2"/>
  <c r="O171" i="2"/>
  <c r="P171" i="2"/>
  <c r="N171" i="2"/>
  <c r="R170" i="2"/>
  <c r="D172" i="3"/>
  <c r="M171" i="2"/>
  <c r="AC170" i="2" l="1"/>
  <c r="AB170" i="2"/>
  <c r="O169" i="3"/>
  <c r="AE169" i="2" s="1"/>
  <c r="AF169" i="2" s="1"/>
  <c r="AH169" i="2" s="1"/>
  <c r="AE168" i="2"/>
  <c r="AF168" i="2" s="1"/>
  <c r="AH168" i="2" s="1"/>
  <c r="AD170" i="2"/>
  <c r="K172" i="3"/>
  <c r="P171" i="3"/>
  <c r="G171" i="3"/>
  <c r="H171" i="3"/>
  <c r="L171" i="3"/>
  <c r="P172" i="3"/>
  <c r="G172" i="3"/>
  <c r="H172" i="3"/>
  <c r="M171" i="3"/>
  <c r="M172" i="3" s="1"/>
  <c r="P172" i="2"/>
  <c r="Q171" i="2"/>
  <c r="S171" i="2"/>
  <c r="T171" i="2"/>
  <c r="N172" i="2"/>
  <c r="O172" i="2"/>
  <c r="D173" i="3"/>
  <c r="M172" i="2"/>
  <c r="R171" i="2"/>
  <c r="AG169" i="2" l="1"/>
  <c r="AI169" i="2" s="1"/>
  <c r="AG168" i="2"/>
  <c r="AI168" i="2" s="1"/>
  <c r="O170" i="3"/>
  <c r="AE170" i="2" s="1"/>
  <c r="AF170" i="2" s="1"/>
  <c r="AH170" i="2" s="1"/>
  <c r="N171" i="3"/>
  <c r="I171" i="3"/>
  <c r="J171" i="3"/>
  <c r="P173" i="3"/>
  <c r="G173" i="3"/>
  <c r="H173" i="3"/>
  <c r="M173" i="3"/>
  <c r="L172" i="3"/>
  <c r="N172" i="3" s="1"/>
  <c r="Q171" i="3"/>
  <c r="AA171" i="2" s="1"/>
  <c r="Q172" i="3"/>
  <c r="AA172" i="2" s="1"/>
  <c r="I172" i="3"/>
  <c r="J172" i="3"/>
  <c r="K173" i="3"/>
  <c r="N173" i="2"/>
  <c r="S173" i="2" s="1"/>
  <c r="Q172" i="2"/>
  <c r="S172" i="2"/>
  <c r="T172" i="2"/>
  <c r="O173" i="2"/>
  <c r="P173" i="2"/>
  <c r="R172" i="2"/>
  <c r="D174" i="3"/>
  <c r="M173" i="2"/>
  <c r="AC172" i="2" l="1"/>
  <c r="AB172" i="2"/>
  <c r="AC171" i="2"/>
  <c r="AB171" i="2"/>
  <c r="AG170" i="2"/>
  <c r="AI170" i="2" s="1"/>
  <c r="AD172" i="2"/>
  <c r="O171" i="3"/>
  <c r="AD171" i="2"/>
  <c r="L173" i="3"/>
  <c r="N173" i="3" s="1"/>
  <c r="P174" i="3"/>
  <c r="G174" i="3"/>
  <c r="H174" i="3"/>
  <c r="J173" i="3"/>
  <c r="I173" i="3"/>
  <c r="K174" i="3"/>
  <c r="Q173" i="3"/>
  <c r="AA173" i="2" s="1"/>
  <c r="Q173" i="2"/>
  <c r="M174" i="3"/>
  <c r="T173" i="2"/>
  <c r="N174" i="2"/>
  <c r="S174" i="2" s="1"/>
  <c r="O174" i="2"/>
  <c r="P174" i="2"/>
  <c r="D175" i="3"/>
  <c r="M174" i="2"/>
  <c r="R173" i="2"/>
  <c r="AC173" i="2" l="1"/>
  <c r="AB173" i="2"/>
  <c r="O172" i="3"/>
  <c r="AE172" i="2" s="1"/>
  <c r="AF172" i="2" s="1"/>
  <c r="AH172" i="2" s="1"/>
  <c r="AE171" i="2"/>
  <c r="AF171" i="2" s="1"/>
  <c r="AH171" i="2" s="1"/>
  <c r="AD173" i="2"/>
  <c r="L174" i="3"/>
  <c r="N174" i="3" s="1"/>
  <c r="K175" i="3"/>
  <c r="M175" i="3"/>
  <c r="I174" i="3"/>
  <c r="J174" i="3"/>
  <c r="Q174" i="3"/>
  <c r="AA174" i="2" s="1"/>
  <c r="P175" i="3"/>
  <c r="G175" i="3"/>
  <c r="H175" i="3"/>
  <c r="Q174" i="2"/>
  <c r="T174" i="2"/>
  <c r="N175" i="2"/>
  <c r="T175" i="2" s="1"/>
  <c r="O175" i="2"/>
  <c r="P175" i="2"/>
  <c r="R174" i="2"/>
  <c r="M175" i="2"/>
  <c r="AC174" i="2" l="1"/>
  <c r="AB174" i="2"/>
  <c r="AG172" i="2"/>
  <c r="AI172" i="2" s="1"/>
  <c r="AG171" i="2"/>
  <c r="AI171" i="2" s="1"/>
  <c r="O173" i="3"/>
  <c r="AE173" i="2" s="1"/>
  <c r="AF173" i="2" s="1"/>
  <c r="AH173" i="2" s="1"/>
  <c r="AD174" i="2"/>
  <c r="L175" i="3"/>
  <c r="N175" i="3" s="1"/>
  <c r="Q175" i="3"/>
  <c r="AA175" i="2" s="1"/>
  <c r="D176" i="3"/>
  <c r="J175" i="3"/>
  <c r="I175" i="3"/>
  <c r="Q175" i="2"/>
  <c r="S175" i="2"/>
  <c r="O176" i="2"/>
  <c r="P176" i="2"/>
  <c r="N176" i="2"/>
  <c r="R175" i="2"/>
  <c r="D177" i="3"/>
  <c r="M176" i="2"/>
  <c r="AC175" i="2" l="1"/>
  <c r="AB175" i="2"/>
  <c r="AG173" i="2"/>
  <c r="AI173" i="2" s="1"/>
  <c r="O174" i="3"/>
  <c r="AE174" i="2" s="1"/>
  <c r="AF174" i="2" s="1"/>
  <c r="AH174" i="2" s="1"/>
  <c r="AD175" i="2"/>
  <c r="P177" i="3"/>
  <c r="G177" i="3"/>
  <c r="H177" i="3"/>
  <c r="P176" i="3"/>
  <c r="G176" i="3"/>
  <c r="H176" i="3"/>
  <c r="L176" i="3"/>
  <c r="L177" i="3" s="1"/>
  <c r="M176" i="3"/>
  <c r="M177" i="3" s="1"/>
  <c r="K176" i="3"/>
  <c r="K177" i="3" s="1"/>
  <c r="N177" i="2"/>
  <c r="S177" i="2" s="1"/>
  <c r="S176" i="2"/>
  <c r="T176" i="2"/>
  <c r="Q176" i="2"/>
  <c r="O177" i="2"/>
  <c r="P177" i="2"/>
  <c r="R176" i="2"/>
  <c r="M177" i="2"/>
  <c r="AG174" i="2" l="1"/>
  <c r="AI174" i="2" s="1"/>
  <c r="O175" i="3"/>
  <c r="AE175" i="2" s="1"/>
  <c r="AF175" i="2" s="1"/>
  <c r="AH175" i="2" s="1"/>
  <c r="Q177" i="2"/>
  <c r="T177" i="2"/>
  <c r="Q176" i="3"/>
  <c r="AA176" i="2" s="1"/>
  <c r="N177" i="3"/>
  <c r="AD177" i="2" s="1"/>
  <c r="I177" i="3"/>
  <c r="J177" i="3"/>
  <c r="N176" i="3"/>
  <c r="I176" i="3"/>
  <c r="J176" i="3"/>
  <c r="Q177" i="3"/>
  <c r="AA177" i="2" s="1"/>
  <c r="D178" i="3"/>
  <c r="K178" i="3" s="1"/>
  <c r="O178" i="2"/>
  <c r="P178" i="2"/>
  <c r="N178" i="2"/>
  <c r="R177" i="2"/>
  <c r="D179" i="3"/>
  <c r="M178" i="2"/>
  <c r="AC176" i="2" l="1"/>
  <c r="AB176" i="2"/>
  <c r="AC177" i="2"/>
  <c r="AB177" i="2"/>
  <c r="AG175" i="2"/>
  <c r="AI175" i="2" s="1"/>
  <c r="O176" i="3"/>
  <c r="AE176" i="2" s="1"/>
  <c r="AD176" i="2"/>
  <c r="P178" i="3"/>
  <c r="G178" i="3"/>
  <c r="H178" i="3"/>
  <c r="L178" i="3"/>
  <c r="K179" i="3"/>
  <c r="P179" i="3"/>
  <c r="G179" i="3"/>
  <c r="H179" i="3"/>
  <c r="M178" i="3"/>
  <c r="M179" i="3" s="1"/>
  <c r="P179" i="2"/>
  <c r="Q178" i="2"/>
  <c r="S178" i="2"/>
  <c r="T178" i="2"/>
  <c r="N179" i="2"/>
  <c r="O179" i="2"/>
  <c r="R178" i="2"/>
  <c r="M179" i="2"/>
  <c r="AG176" i="2" l="1"/>
  <c r="AI176" i="2" s="1"/>
  <c r="AF176" i="2"/>
  <c r="AH176" i="2" s="1"/>
  <c r="O177" i="3"/>
  <c r="AE177" i="2" s="1"/>
  <c r="N178" i="3"/>
  <c r="AD178" i="2" s="1"/>
  <c r="I178" i="3"/>
  <c r="J178" i="3"/>
  <c r="Q179" i="3"/>
  <c r="AA179" i="2" s="1"/>
  <c r="D180" i="3"/>
  <c r="L179" i="3"/>
  <c r="N179" i="3" s="1"/>
  <c r="J179" i="3"/>
  <c r="I179" i="3"/>
  <c r="Q178" i="3"/>
  <c r="AA178" i="2" s="1"/>
  <c r="S179" i="2"/>
  <c r="T179" i="2"/>
  <c r="Q179" i="2"/>
  <c r="O180" i="2"/>
  <c r="P180" i="2"/>
  <c r="N180" i="2"/>
  <c r="R179" i="2"/>
  <c r="D181" i="3"/>
  <c r="M180" i="2"/>
  <c r="AC178" i="2" l="1"/>
  <c r="AB178" i="2"/>
  <c r="AC179" i="2"/>
  <c r="AB179" i="2"/>
  <c r="AG177" i="2"/>
  <c r="AI177" i="2" s="1"/>
  <c r="AF177" i="2"/>
  <c r="AH177" i="2" s="1"/>
  <c r="O178" i="3"/>
  <c r="AE178" i="2" s="1"/>
  <c r="AF178" i="2" s="1"/>
  <c r="AH178" i="2" s="1"/>
  <c r="AD179" i="2"/>
  <c r="P180" i="3"/>
  <c r="G180" i="3"/>
  <c r="H180" i="3"/>
  <c r="L180" i="3"/>
  <c r="P181" i="3"/>
  <c r="G181" i="3"/>
  <c r="H181" i="3"/>
  <c r="M180" i="3"/>
  <c r="M181" i="3" s="1"/>
  <c r="K180" i="3"/>
  <c r="K181" i="3" s="1"/>
  <c r="P181" i="2"/>
  <c r="S180" i="2"/>
  <c r="T180" i="2"/>
  <c r="Q180" i="2"/>
  <c r="N181" i="2"/>
  <c r="O181" i="2"/>
  <c r="R180" i="2"/>
  <c r="M181" i="2"/>
  <c r="AG178" i="2" l="1"/>
  <c r="AI178" i="2" s="1"/>
  <c r="O179" i="3"/>
  <c r="AE179" i="2" s="1"/>
  <c r="AF179" i="2" s="1"/>
  <c r="AH179" i="2" s="1"/>
  <c r="N180" i="3"/>
  <c r="L181" i="3"/>
  <c r="N181" i="3" s="1"/>
  <c r="AD181" i="2" s="1"/>
  <c r="J181" i="3"/>
  <c r="I181" i="3"/>
  <c r="I180" i="3"/>
  <c r="J180" i="3"/>
  <c r="Q181" i="3"/>
  <c r="AA181" i="2" s="1"/>
  <c r="D182" i="3"/>
  <c r="Q180" i="3"/>
  <c r="AA180" i="2" s="1"/>
  <c r="Q181" i="2"/>
  <c r="S181" i="2"/>
  <c r="T181" i="2"/>
  <c r="O182" i="2"/>
  <c r="P182" i="2"/>
  <c r="N182" i="2"/>
  <c r="R181" i="2"/>
  <c r="D183" i="3"/>
  <c r="M182" i="2"/>
  <c r="AC180" i="2" l="1"/>
  <c r="AB180" i="2"/>
  <c r="AC181" i="2"/>
  <c r="AB181" i="2"/>
  <c r="AG179" i="2"/>
  <c r="AI179" i="2" s="1"/>
  <c r="O180" i="3"/>
  <c r="AD180" i="2"/>
  <c r="P182" i="3"/>
  <c r="G182" i="3"/>
  <c r="H182" i="3"/>
  <c r="L182" i="3"/>
  <c r="P183" i="3"/>
  <c r="G183" i="3"/>
  <c r="H183" i="3"/>
  <c r="M182" i="3"/>
  <c r="M183" i="3" s="1"/>
  <c r="K182" i="3"/>
  <c r="K183" i="3" s="1"/>
  <c r="P183" i="2"/>
  <c r="S182" i="2"/>
  <c r="T182" i="2"/>
  <c r="Q182" i="2"/>
  <c r="N183" i="2"/>
  <c r="O183" i="2"/>
  <c r="R182" i="2"/>
  <c r="D184" i="3"/>
  <c r="M183" i="2"/>
  <c r="O181" i="3" l="1"/>
  <c r="AE181" i="2" s="1"/>
  <c r="AE180" i="2"/>
  <c r="AF180" i="2" s="1"/>
  <c r="AH180" i="2" s="1"/>
  <c r="N182" i="3"/>
  <c r="I182" i="3"/>
  <c r="J182" i="3"/>
  <c r="P184" i="3"/>
  <c r="G184" i="3"/>
  <c r="H184" i="3"/>
  <c r="Q183" i="3"/>
  <c r="AA183" i="2" s="1"/>
  <c r="K184" i="3"/>
  <c r="M184" i="3"/>
  <c r="L183" i="3"/>
  <c r="N183" i="3" s="1"/>
  <c r="AD183" i="2" s="1"/>
  <c r="J183" i="3"/>
  <c r="I183" i="3"/>
  <c r="Q182" i="3"/>
  <c r="AA182" i="2" s="1"/>
  <c r="P184" i="2"/>
  <c r="Q183" i="2"/>
  <c r="S183" i="2"/>
  <c r="T183" i="2"/>
  <c r="N184" i="2"/>
  <c r="O184" i="2"/>
  <c r="D185" i="3"/>
  <c r="M184" i="2"/>
  <c r="R183" i="2"/>
  <c r="AC182" i="2" l="1"/>
  <c r="AB182" i="2"/>
  <c r="AC183" i="2"/>
  <c r="AB183" i="2"/>
  <c r="AG181" i="2"/>
  <c r="AI181" i="2" s="1"/>
  <c r="AF181" i="2"/>
  <c r="AH181" i="2" s="1"/>
  <c r="AG180" i="2"/>
  <c r="AI180" i="2" s="1"/>
  <c r="L184" i="3"/>
  <c r="N184" i="3" s="1"/>
  <c r="AD184" i="2" s="1"/>
  <c r="O182" i="3"/>
  <c r="AE182" i="2" s="1"/>
  <c r="AD182" i="2"/>
  <c r="M185" i="3"/>
  <c r="Q184" i="3"/>
  <c r="AA184" i="2" s="1"/>
  <c r="P185" i="3"/>
  <c r="G185" i="3"/>
  <c r="H185" i="3"/>
  <c r="I184" i="3"/>
  <c r="J184" i="3"/>
  <c r="K185" i="3"/>
  <c r="N185" i="2"/>
  <c r="T185" i="2" s="1"/>
  <c r="Q184" i="2"/>
  <c r="S184" i="2"/>
  <c r="T184" i="2"/>
  <c r="O185" i="2"/>
  <c r="P185" i="2"/>
  <c r="R184" i="2"/>
  <c r="D186" i="3"/>
  <c r="M185" i="2"/>
  <c r="AC184" i="2" l="1"/>
  <c r="AB184" i="2"/>
  <c r="AG182" i="2"/>
  <c r="AI182" i="2" s="1"/>
  <c r="AF182" i="2"/>
  <c r="AH182" i="2" s="1"/>
  <c r="O183" i="3"/>
  <c r="AE183" i="2" s="1"/>
  <c r="L185" i="3"/>
  <c r="L186" i="3" s="1"/>
  <c r="Q185" i="3"/>
  <c r="AA185" i="2" s="1"/>
  <c r="K186" i="3"/>
  <c r="M186" i="3"/>
  <c r="P186" i="3"/>
  <c r="G186" i="3"/>
  <c r="H186" i="3"/>
  <c r="I185" i="3"/>
  <c r="J185" i="3"/>
  <c r="S185" i="2"/>
  <c r="Q185" i="2"/>
  <c r="N186" i="2"/>
  <c r="S186" i="2" s="1"/>
  <c r="O186" i="2"/>
  <c r="P186" i="2"/>
  <c r="R185" i="2"/>
  <c r="D187" i="3"/>
  <c r="M186" i="2"/>
  <c r="AC185" i="2" l="1"/>
  <c r="AB185" i="2"/>
  <c r="AG183" i="2"/>
  <c r="AI183" i="2" s="1"/>
  <c r="AF183" i="2"/>
  <c r="AH183" i="2" s="1"/>
  <c r="O184" i="3"/>
  <c r="AE184" i="2" s="1"/>
  <c r="N185" i="3"/>
  <c r="N186" i="3"/>
  <c r="I186" i="3"/>
  <c r="J186" i="3"/>
  <c r="K187" i="3"/>
  <c r="P187" i="3"/>
  <c r="G187" i="3"/>
  <c r="H187" i="3"/>
  <c r="L187" i="3"/>
  <c r="Q186" i="3"/>
  <c r="AA186" i="2" s="1"/>
  <c r="M187" i="3"/>
  <c r="Q186" i="2"/>
  <c r="T186" i="2"/>
  <c r="P187" i="2"/>
  <c r="N187" i="2"/>
  <c r="O187" i="2"/>
  <c r="R186" i="2"/>
  <c r="D188" i="3"/>
  <c r="M187" i="2"/>
  <c r="O185" i="3" l="1"/>
  <c r="AE185" i="2" s="1"/>
  <c r="AC186" i="2"/>
  <c r="AB186" i="2"/>
  <c r="AG184" i="2"/>
  <c r="AI184" i="2" s="1"/>
  <c r="AF184" i="2"/>
  <c r="AH184" i="2" s="1"/>
  <c r="AD185" i="2"/>
  <c r="O186" i="3"/>
  <c r="AE186" i="2" s="1"/>
  <c r="AD186" i="2"/>
  <c r="N187" i="3"/>
  <c r="Q187" i="3"/>
  <c r="AA187" i="2" s="1"/>
  <c r="P188" i="3"/>
  <c r="G188" i="3"/>
  <c r="H188" i="3"/>
  <c r="L188" i="3"/>
  <c r="K188" i="3"/>
  <c r="M188" i="3"/>
  <c r="J187" i="3"/>
  <c r="I187" i="3"/>
  <c r="Q187" i="2"/>
  <c r="P188" i="2"/>
  <c r="S187" i="2"/>
  <c r="T187" i="2"/>
  <c r="N188" i="2"/>
  <c r="O188" i="2"/>
  <c r="R187" i="2"/>
  <c r="M188" i="2"/>
  <c r="AF186" i="2" l="1"/>
  <c r="AH186" i="2"/>
  <c r="AC187" i="2"/>
  <c r="AB187" i="2"/>
  <c r="AG185" i="2"/>
  <c r="AI185" i="2" s="1"/>
  <c r="AF185" i="2"/>
  <c r="AH185" i="2" s="1"/>
  <c r="AG186" i="2"/>
  <c r="AI186" i="2" s="1"/>
  <c r="O187" i="3"/>
  <c r="AE187" i="2" s="1"/>
  <c r="AD187" i="2"/>
  <c r="N188" i="3"/>
  <c r="D189" i="3"/>
  <c r="K189" i="3" s="1"/>
  <c r="J188" i="3"/>
  <c r="I188" i="3"/>
  <c r="Q188" i="3"/>
  <c r="AA188" i="2" s="1"/>
  <c r="Q188" i="2"/>
  <c r="S188" i="2"/>
  <c r="T188" i="2"/>
  <c r="O189" i="2"/>
  <c r="P189" i="2"/>
  <c r="N189" i="2"/>
  <c r="R188" i="2"/>
  <c r="M189" i="2"/>
  <c r="AF187" i="2" l="1"/>
  <c r="AH187" i="2" s="1"/>
  <c r="AC188" i="2"/>
  <c r="AB188" i="2"/>
  <c r="AG187" i="2"/>
  <c r="AI187" i="2" s="1"/>
  <c r="O188" i="3"/>
  <c r="AE188" i="2" s="1"/>
  <c r="AD188" i="2"/>
  <c r="M189" i="3"/>
  <c r="D190" i="3"/>
  <c r="P189" i="3"/>
  <c r="G189" i="3"/>
  <c r="H189" i="3"/>
  <c r="L189" i="3"/>
  <c r="Q189" i="2"/>
  <c r="S189" i="2"/>
  <c r="T189" i="2"/>
  <c r="O190" i="2"/>
  <c r="P190" i="2"/>
  <c r="N190" i="2"/>
  <c r="R189" i="2"/>
  <c r="D191" i="3"/>
  <c r="M190" i="2"/>
  <c r="AG188" i="2" l="1"/>
  <c r="AI188" i="2" s="1"/>
  <c r="AF188" i="2"/>
  <c r="AH188" i="2" s="1"/>
  <c r="N189" i="3"/>
  <c r="M190" i="3"/>
  <c r="M191" i="3" s="1"/>
  <c r="K190" i="3"/>
  <c r="K191" i="3" s="1"/>
  <c r="Q189" i="3"/>
  <c r="AA189" i="2" s="1"/>
  <c r="P190" i="3"/>
  <c r="G190" i="3"/>
  <c r="H190" i="3"/>
  <c r="L190" i="3"/>
  <c r="P191" i="3"/>
  <c r="G191" i="3"/>
  <c r="H191" i="3"/>
  <c r="J189" i="3"/>
  <c r="I189" i="3"/>
  <c r="P191" i="2"/>
  <c r="Q190" i="2"/>
  <c r="S190" i="2"/>
  <c r="T190" i="2"/>
  <c r="N191" i="2"/>
  <c r="O191" i="2"/>
  <c r="D192" i="3"/>
  <c r="M191" i="2"/>
  <c r="R190" i="2"/>
  <c r="AC189" i="2" l="1"/>
  <c r="AB189" i="2"/>
  <c r="N190" i="3"/>
  <c r="AD190" i="2" s="1"/>
  <c r="O189" i="3"/>
  <c r="AD189" i="2"/>
  <c r="K192" i="3"/>
  <c r="I190" i="3"/>
  <c r="J190" i="3"/>
  <c r="Q190" i="3"/>
  <c r="AA190" i="2" s="1"/>
  <c r="L191" i="3"/>
  <c r="N191" i="3" s="1"/>
  <c r="J191" i="3"/>
  <c r="I191" i="3"/>
  <c r="Q191" i="3"/>
  <c r="AA191" i="2" s="1"/>
  <c r="P192" i="3"/>
  <c r="G192" i="3"/>
  <c r="H192" i="3"/>
  <c r="M192" i="3"/>
  <c r="N192" i="2"/>
  <c r="S192" i="2" s="1"/>
  <c r="Q191" i="2"/>
  <c r="S191" i="2"/>
  <c r="T191" i="2"/>
  <c r="O192" i="2"/>
  <c r="P192" i="2"/>
  <c r="R191" i="2"/>
  <c r="M192" i="2"/>
  <c r="AC191" i="2" l="1"/>
  <c r="AB191" i="2"/>
  <c r="AC190" i="2"/>
  <c r="AB190" i="2"/>
  <c r="O190" i="3"/>
  <c r="AE190" i="2" s="1"/>
  <c r="AF190" i="2" s="1"/>
  <c r="AE189" i="2"/>
  <c r="AF189" i="2" s="1"/>
  <c r="AH189" i="2" s="1"/>
  <c r="AD191" i="2"/>
  <c r="Q192" i="2"/>
  <c r="L192" i="3"/>
  <c r="N192" i="3" s="1"/>
  <c r="Q192" i="3"/>
  <c r="AA192" i="2" s="1"/>
  <c r="I192" i="3"/>
  <c r="J192" i="3"/>
  <c r="D193" i="3"/>
  <c r="T192" i="2"/>
  <c r="O193" i="2"/>
  <c r="P193" i="2"/>
  <c r="N193" i="2"/>
  <c r="R192" i="2"/>
  <c r="M193" i="2"/>
  <c r="AH190" i="2" l="1"/>
  <c r="AC192" i="2"/>
  <c r="AB192" i="2"/>
  <c r="AG190" i="2"/>
  <c r="AI190" i="2" s="1"/>
  <c r="AG189" i="2"/>
  <c r="AI189" i="2" s="1"/>
  <c r="O191" i="3"/>
  <c r="AE191" i="2" s="1"/>
  <c r="AF191" i="2" s="1"/>
  <c r="AH191" i="2" s="1"/>
  <c r="AD192" i="2"/>
  <c r="D194" i="3"/>
  <c r="P193" i="3"/>
  <c r="G193" i="3"/>
  <c r="H193" i="3"/>
  <c r="L193" i="3"/>
  <c r="K193" i="3"/>
  <c r="M193" i="3"/>
  <c r="S193" i="2"/>
  <c r="T193" i="2"/>
  <c r="Q193" i="2"/>
  <c r="O194" i="2"/>
  <c r="P194" i="2"/>
  <c r="N194" i="2"/>
  <c r="R193" i="2"/>
  <c r="M194" i="2"/>
  <c r="AG191" i="2" l="1"/>
  <c r="AI191" i="2" s="1"/>
  <c r="O192" i="3"/>
  <c r="AE192" i="2" s="1"/>
  <c r="AF192" i="2" s="1"/>
  <c r="AH192" i="2" s="1"/>
  <c r="K194" i="3"/>
  <c r="M194" i="3"/>
  <c r="N193" i="3"/>
  <c r="I193" i="3"/>
  <c r="J193" i="3"/>
  <c r="Q193" i="3"/>
  <c r="AA193" i="2" s="1"/>
  <c r="P194" i="3"/>
  <c r="G194" i="3"/>
  <c r="H194" i="3"/>
  <c r="L194" i="3"/>
  <c r="D195" i="3"/>
  <c r="S194" i="2"/>
  <c r="T194" i="2"/>
  <c r="Q194" i="2"/>
  <c r="O195" i="2"/>
  <c r="P195" i="2"/>
  <c r="N195" i="2"/>
  <c r="R194" i="2"/>
  <c r="D196" i="3"/>
  <c r="M195" i="2"/>
  <c r="AC193" i="2" l="1"/>
  <c r="AB193" i="2"/>
  <c r="AG192" i="2"/>
  <c r="AI192" i="2" s="1"/>
  <c r="K195" i="3"/>
  <c r="K196" i="3" s="1"/>
  <c r="N194" i="3"/>
  <c r="AD194" i="2" s="1"/>
  <c r="O193" i="3"/>
  <c r="AE193" i="2" s="1"/>
  <c r="AD193" i="2"/>
  <c r="Q194" i="3"/>
  <c r="AA194" i="2" s="1"/>
  <c r="P196" i="3"/>
  <c r="G196" i="3"/>
  <c r="H196" i="3"/>
  <c r="P195" i="3"/>
  <c r="G195" i="3"/>
  <c r="H195" i="3"/>
  <c r="L195" i="3"/>
  <c r="L196" i="3" s="1"/>
  <c r="M195" i="3"/>
  <c r="M196" i="3" s="1"/>
  <c r="I194" i="3"/>
  <c r="J194" i="3"/>
  <c r="P196" i="2"/>
  <c r="S195" i="2"/>
  <c r="T195" i="2"/>
  <c r="Q195" i="2"/>
  <c r="N196" i="2"/>
  <c r="O196" i="2"/>
  <c r="R195" i="2"/>
  <c r="M196" i="2"/>
  <c r="AC194" i="2" l="1"/>
  <c r="AB194" i="2"/>
  <c r="AG193" i="2"/>
  <c r="AI193" i="2" s="1"/>
  <c r="AF193" i="2"/>
  <c r="AH193" i="2" s="1"/>
  <c r="O194" i="3"/>
  <c r="AE194" i="2" s="1"/>
  <c r="AF194" i="2" s="1"/>
  <c r="AH194" i="2" s="1"/>
  <c r="N196" i="3"/>
  <c r="AD196" i="2" s="1"/>
  <c r="Q196" i="3"/>
  <c r="AA196" i="2" s="1"/>
  <c r="I196" i="3"/>
  <c r="J196" i="3"/>
  <c r="I195" i="3"/>
  <c r="J195" i="3"/>
  <c r="N195" i="3"/>
  <c r="D197" i="3"/>
  <c r="M197" i="3" s="1"/>
  <c r="Q195" i="3"/>
  <c r="AA195" i="2" s="1"/>
  <c r="Q196" i="2"/>
  <c r="S196" i="2"/>
  <c r="T196" i="2"/>
  <c r="O197" i="2"/>
  <c r="P197" i="2"/>
  <c r="N197" i="2"/>
  <c r="D198" i="3"/>
  <c r="M197" i="2"/>
  <c r="R196" i="2"/>
  <c r="AC195" i="2" l="1"/>
  <c r="AB195" i="2"/>
  <c r="AC196" i="2"/>
  <c r="AB196" i="2"/>
  <c r="AG194" i="2"/>
  <c r="AI194" i="2" s="1"/>
  <c r="O195" i="3"/>
  <c r="AE195" i="2" s="1"/>
  <c r="AD195" i="2"/>
  <c r="M198" i="3"/>
  <c r="P198" i="3"/>
  <c r="G198" i="3"/>
  <c r="H198" i="3"/>
  <c r="P197" i="3"/>
  <c r="G197" i="3"/>
  <c r="H197" i="3"/>
  <c r="L197" i="3"/>
  <c r="N197" i="3" s="1"/>
  <c r="AD197" i="2" s="1"/>
  <c r="K197" i="3"/>
  <c r="K198" i="3" s="1"/>
  <c r="N198" i="2"/>
  <c r="S198" i="2" s="1"/>
  <c r="S197" i="2"/>
  <c r="T197" i="2"/>
  <c r="Q197" i="2"/>
  <c r="R197" i="2"/>
  <c r="O198" i="2"/>
  <c r="P198" i="2"/>
  <c r="M198" i="2"/>
  <c r="AG195" i="2" l="1"/>
  <c r="AI195" i="2" s="1"/>
  <c r="AF195" i="2"/>
  <c r="AH195" i="2" s="1"/>
  <c r="O196" i="3"/>
  <c r="AE196" i="2" s="1"/>
  <c r="L198" i="3"/>
  <c r="N198" i="3" s="1"/>
  <c r="I198" i="3"/>
  <c r="J198" i="3"/>
  <c r="J197" i="3"/>
  <c r="I197" i="3"/>
  <c r="Q198" i="3"/>
  <c r="AA198" i="2" s="1"/>
  <c r="Q198" i="2"/>
  <c r="T198" i="2"/>
  <c r="D199" i="3"/>
  <c r="Q197" i="3"/>
  <c r="AA197" i="2" s="1"/>
  <c r="O199" i="2"/>
  <c r="P199" i="2"/>
  <c r="N199" i="2"/>
  <c r="R198" i="2"/>
  <c r="M199" i="2"/>
  <c r="AC197" i="2" l="1"/>
  <c r="AB197" i="2"/>
  <c r="AC198" i="2"/>
  <c r="AB198" i="2"/>
  <c r="AF196" i="2"/>
  <c r="AH196" i="2" s="1"/>
  <c r="AG196" i="2"/>
  <c r="AI196" i="2" s="1"/>
  <c r="O197" i="3"/>
  <c r="AE197" i="2" s="1"/>
  <c r="AD198" i="2"/>
  <c r="P199" i="3"/>
  <c r="G199" i="3"/>
  <c r="H199" i="3"/>
  <c r="L199" i="3"/>
  <c r="M199" i="3"/>
  <c r="K199" i="3"/>
  <c r="D200" i="3"/>
  <c r="S199" i="2"/>
  <c r="T199" i="2"/>
  <c r="Q199" i="2"/>
  <c r="O200" i="2"/>
  <c r="P200" i="2"/>
  <c r="N200" i="2"/>
  <c r="R199" i="2"/>
  <c r="D201" i="3"/>
  <c r="M200" i="2"/>
  <c r="O198" i="3" l="1"/>
  <c r="AE198" i="2" s="1"/>
  <c r="AF197" i="2"/>
  <c r="AH197" i="2" s="1"/>
  <c r="AG197" i="2"/>
  <c r="AI197" i="2" s="1"/>
  <c r="AG198" i="2"/>
  <c r="AI198" i="2" s="1"/>
  <c r="AF198" i="2"/>
  <c r="AH198" i="2" s="1"/>
  <c r="K200" i="3"/>
  <c r="K201" i="3" s="1"/>
  <c r="M200" i="3"/>
  <c r="M201" i="3" s="1"/>
  <c r="N199" i="3"/>
  <c r="J199" i="3"/>
  <c r="I199" i="3"/>
  <c r="P201" i="3"/>
  <c r="G201" i="3"/>
  <c r="H201" i="3"/>
  <c r="P200" i="3"/>
  <c r="G200" i="3"/>
  <c r="H200" i="3"/>
  <c r="L200" i="3"/>
  <c r="Q199" i="3"/>
  <c r="AA199" i="2" s="1"/>
  <c r="N201" i="2"/>
  <c r="S201" i="2" s="1"/>
  <c r="S200" i="2"/>
  <c r="T200" i="2"/>
  <c r="Q200" i="2"/>
  <c r="O201" i="2"/>
  <c r="P201" i="2"/>
  <c r="D202" i="3"/>
  <c r="M201" i="2"/>
  <c r="R200" i="2"/>
  <c r="AC199" i="2" l="1"/>
  <c r="AB199" i="2"/>
  <c r="N200" i="3"/>
  <c r="AD200" i="2" s="1"/>
  <c r="K202" i="3"/>
  <c r="O199" i="3"/>
  <c r="AE199" i="2" s="1"/>
  <c r="AD199" i="2"/>
  <c r="Q201" i="2"/>
  <c r="I200" i="3"/>
  <c r="J200" i="3"/>
  <c r="L201" i="3"/>
  <c r="N201" i="3" s="1"/>
  <c r="J201" i="3"/>
  <c r="I201" i="3"/>
  <c r="P202" i="3"/>
  <c r="G202" i="3"/>
  <c r="H202" i="3"/>
  <c r="Q200" i="3"/>
  <c r="AA200" i="2" s="1"/>
  <c r="M202" i="3"/>
  <c r="Q201" i="3"/>
  <c r="AA201" i="2" s="1"/>
  <c r="T201" i="2"/>
  <c r="N202" i="2"/>
  <c r="S202" i="2" s="1"/>
  <c r="O202" i="2"/>
  <c r="P202" i="2"/>
  <c r="R201" i="2"/>
  <c r="D203" i="3"/>
  <c r="M202" i="2"/>
  <c r="AC200" i="2" l="1"/>
  <c r="AB200" i="2"/>
  <c r="AC201" i="2"/>
  <c r="AB201" i="2"/>
  <c r="AG199" i="2"/>
  <c r="AI199" i="2" s="1"/>
  <c r="AF199" i="2"/>
  <c r="AH199" i="2" s="1"/>
  <c r="O200" i="3"/>
  <c r="AE200" i="2" s="1"/>
  <c r="AF200" i="2" s="1"/>
  <c r="AD201" i="2"/>
  <c r="Q202" i="3"/>
  <c r="AA202" i="2" s="1"/>
  <c r="I202" i="3"/>
  <c r="J202" i="3"/>
  <c r="M203" i="3"/>
  <c r="P203" i="3"/>
  <c r="G203" i="3"/>
  <c r="H203" i="3"/>
  <c r="L202" i="3"/>
  <c r="N202" i="3" s="1"/>
  <c r="K203" i="3"/>
  <c r="Q202" i="2"/>
  <c r="T202" i="2"/>
  <c r="N203" i="2"/>
  <c r="S203" i="2" s="1"/>
  <c r="O203" i="2"/>
  <c r="P203" i="2"/>
  <c r="R202" i="2"/>
  <c r="M203" i="2"/>
  <c r="AH200" i="2" l="1"/>
  <c r="AC202" i="2"/>
  <c r="AB202" i="2"/>
  <c r="AG200" i="2"/>
  <c r="AI200" i="2" s="1"/>
  <c r="O201" i="3"/>
  <c r="AE201" i="2" s="1"/>
  <c r="AG201" i="2" s="1"/>
  <c r="AI201" i="2" s="1"/>
  <c r="AD202" i="2"/>
  <c r="L203" i="3"/>
  <c r="N203" i="3" s="1"/>
  <c r="D204" i="3"/>
  <c r="I203" i="3"/>
  <c r="J203" i="3"/>
  <c r="Q203" i="3"/>
  <c r="AA203" i="2" s="1"/>
  <c r="Q203" i="2"/>
  <c r="T203" i="2"/>
  <c r="O204" i="2"/>
  <c r="P204" i="2"/>
  <c r="N204" i="2"/>
  <c r="R203" i="2"/>
  <c r="D205" i="3"/>
  <c r="M204" i="2"/>
  <c r="AC203" i="2" l="1"/>
  <c r="AB203" i="2"/>
  <c r="AF201" i="2"/>
  <c r="AH201" i="2" s="1"/>
  <c r="O202" i="3"/>
  <c r="AE202" i="2" s="1"/>
  <c r="AG202" i="2" s="1"/>
  <c r="AI202" i="2" s="1"/>
  <c r="AD203" i="2"/>
  <c r="P205" i="3"/>
  <c r="G205" i="3"/>
  <c r="H205" i="3"/>
  <c r="P204" i="3"/>
  <c r="G204" i="3"/>
  <c r="H204" i="3"/>
  <c r="L204" i="3"/>
  <c r="L205" i="3" s="1"/>
  <c r="M204" i="3"/>
  <c r="M205" i="3" s="1"/>
  <c r="K204" i="3"/>
  <c r="K205" i="3" s="1"/>
  <c r="P205" i="2"/>
  <c r="Q204" i="2"/>
  <c r="S204" i="2"/>
  <c r="T204" i="2"/>
  <c r="N205" i="2"/>
  <c r="O205" i="2"/>
  <c r="D206" i="3"/>
  <c r="M205" i="2"/>
  <c r="R204" i="2"/>
  <c r="O203" i="3" l="1"/>
  <c r="AE203" i="2" s="1"/>
  <c r="AF202" i="2"/>
  <c r="AH202" i="2" s="1"/>
  <c r="AG203" i="2"/>
  <c r="AI203" i="2" s="1"/>
  <c r="AF203" i="2"/>
  <c r="AH203" i="2" s="1"/>
  <c r="M206" i="3"/>
  <c r="Q204" i="3"/>
  <c r="AA204" i="2" s="1"/>
  <c r="N205" i="3"/>
  <c r="AD205" i="2" s="1"/>
  <c r="I205" i="3"/>
  <c r="J205" i="3"/>
  <c r="N204" i="3"/>
  <c r="P206" i="3"/>
  <c r="G206" i="3"/>
  <c r="H206" i="3"/>
  <c r="L206" i="3"/>
  <c r="I204" i="3"/>
  <c r="J204" i="3"/>
  <c r="Q205" i="3"/>
  <c r="AA205" i="2" s="1"/>
  <c r="K206" i="3"/>
  <c r="N206" i="2"/>
  <c r="S206" i="2" s="1"/>
  <c r="Q205" i="2"/>
  <c r="S205" i="2"/>
  <c r="T205" i="2"/>
  <c r="O206" i="2"/>
  <c r="P206" i="2"/>
  <c r="R205" i="2"/>
  <c r="D207" i="3"/>
  <c r="M206" i="2"/>
  <c r="AC204" i="2" l="1"/>
  <c r="AB204" i="2"/>
  <c r="AC205" i="2"/>
  <c r="AB205" i="2"/>
  <c r="N206" i="3"/>
  <c r="AD206" i="2" s="1"/>
  <c r="O204" i="3"/>
  <c r="AE204" i="2" s="1"/>
  <c r="AD204" i="2"/>
  <c r="K207" i="3"/>
  <c r="T206" i="2"/>
  <c r="Q206" i="2"/>
  <c r="P207" i="3"/>
  <c r="G207" i="3"/>
  <c r="H207" i="3"/>
  <c r="L207" i="3"/>
  <c r="M207" i="3"/>
  <c r="J206" i="3"/>
  <c r="I206" i="3"/>
  <c r="Q206" i="3"/>
  <c r="AA206" i="2" s="1"/>
  <c r="N207" i="2"/>
  <c r="S207" i="2" s="1"/>
  <c r="O207" i="2"/>
  <c r="P207" i="2"/>
  <c r="R206" i="2"/>
  <c r="M207" i="2"/>
  <c r="AC206" i="2" l="1"/>
  <c r="AB206" i="2"/>
  <c r="AG204" i="2"/>
  <c r="AI204" i="2" s="1"/>
  <c r="AF204" i="2"/>
  <c r="AH204" i="2" s="1"/>
  <c r="O205" i="3"/>
  <c r="O206" i="3" s="1"/>
  <c r="AE206" i="2" s="1"/>
  <c r="AF206" i="2" s="1"/>
  <c r="AH206" i="2" s="1"/>
  <c r="J207" i="3"/>
  <c r="I207" i="3"/>
  <c r="Q207" i="3"/>
  <c r="AA207" i="2" s="1"/>
  <c r="D208" i="3"/>
  <c r="M208" i="3" s="1"/>
  <c r="N207" i="3"/>
  <c r="Q207" i="2"/>
  <c r="T207" i="2"/>
  <c r="O208" i="2"/>
  <c r="P208" i="2"/>
  <c r="N208" i="2"/>
  <c r="R207" i="2"/>
  <c r="M208" i="2"/>
  <c r="AC207" i="2" l="1"/>
  <c r="AB207" i="2"/>
  <c r="AG206" i="2"/>
  <c r="AI206" i="2" s="1"/>
  <c r="AE205" i="2"/>
  <c r="O207" i="3"/>
  <c r="AE207" i="2" s="1"/>
  <c r="AD207" i="2"/>
  <c r="P208" i="3"/>
  <c r="G208" i="3"/>
  <c r="H208" i="3"/>
  <c r="L208" i="3"/>
  <c r="N208" i="3" s="1"/>
  <c r="K208" i="3"/>
  <c r="D209" i="3"/>
  <c r="R208" i="2"/>
  <c r="S208" i="2"/>
  <c r="T208" i="2"/>
  <c r="Q208" i="2"/>
  <c r="O209" i="2"/>
  <c r="P209" i="2"/>
  <c r="N209" i="2"/>
  <c r="D210" i="3"/>
  <c r="M209" i="2"/>
  <c r="AF205" i="2" l="1"/>
  <c r="AH205" i="2" s="1"/>
  <c r="AG205" i="2"/>
  <c r="AI205" i="2" s="1"/>
  <c r="AG207" i="2"/>
  <c r="AI207" i="2" s="1"/>
  <c r="AF207" i="2"/>
  <c r="AH207" i="2" s="1"/>
  <c r="O208" i="3"/>
  <c r="AE208" i="2" s="1"/>
  <c r="AD208" i="2"/>
  <c r="K209" i="3"/>
  <c r="K210" i="3" s="1"/>
  <c r="I208" i="3"/>
  <c r="J208" i="3"/>
  <c r="P210" i="3"/>
  <c r="G210" i="3"/>
  <c r="H210" i="3"/>
  <c r="M209" i="3"/>
  <c r="M210" i="3" s="1"/>
  <c r="P209" i="3"/>
  <c r="G209" i="3"/>
  <c r="H209" i="3"/>
  <c r="L209" i="3"/>
  <c r="L210" i="3" s="1"/>
  <c r="Q208" i="3"/>
  <c r="AA208" i="2" s="1"/>
  <c r="N210" i="2"/>
  <c r="T210" i="2" s="1"/>
  <c r="S209" i="2"/>
  <c r="T209" i="2"/>
  <c r="Q209" i="2"/>
  <c r="O210" i="2"/>
  <c r="P210" i="2"/>
  <c r="R209" i="2"/>
  <c r="D211" i="3"/>
  <c r="M210" i="2"/>
  <c r="AC208" i="2" l="1"/>
  <c r="AB208" i="2"/>
  <c r="AG208" i="2"/>
  <c r="AI208" i="2" s="1"/>
  <c r="AF208" i="2"/>
  <c r="AH208" i="2" s="1"/>
  <c r="Q210" i="3"/>
  <c r="AA210" i="2" s="1"/>
  <c r="M211" i="3"/>
  <c r="N210" i="3"/>
  <c r="AD210" i="2" s="1"/>
  <c r="Q209" i="3"/>
  <c r="AA209" i="2" s="1"/>
  <c r="N209" i="3"/>
  <c r="I210" i="3"/>
  <c r="J210" i="3"/>
  <c r="P211" i="3"/>
  <c r="G211" i="3"/>
  <c r="H211" i="3"/>
  <c r="L211" i="3"/>
  <c r="J209" i="3"/>
  <c r="I209" i="3"/>
  <c r="K211" i="3"/>
  <c r="S210" i="2"/>
  <c r="Q210" i="2"/>
  <c r="P211" i="2"/>
  <c r="N211" i="2"/>
  <c r="O211" i="2"/>
  <c r="R210" i="2"/>
  <c r="M211" i="2"/>
  <c r="AC210" i="2" l="1"/>
  <c r="AB210" i="2"/>
  <c r="AC209" i="2"/>
  <c r="AB209" i="2"/>
  <c r="O209" i="3"/>
  <c r="AE209" i="2" s="1"/>
  <c r="AD209" i="2"/>
  <c r="N211" i="3"/>
  <c r="AD211" i="2" s="1"/>
  <c r="Q211" i="3"/>
  <c r="AA211" i="2" s="1"/>
  <c r="D212" i="3"/>
  <c r="I211" i="3"/>
  <c r="J211" i="3"/>
  <c r="Q211" i="2"/>
  <c r="S211" i="2"/>
  <c r="T211" i="2"/>
  <c r="O212" i="2"/>
  <c r="P212" i="2"/>
  <c r="N212" i="2"/>
  <c r="R211" i="2"/>
  <c r="D213" i="3"/>
  <c r="M212" i="2"/>
  <c r="AC211" i="2" l="1"/>
  <c r="AB211" i="2"/>
  <c r="AG209" i="2"/>
  <c r="AI209" i="2" s="1"/>
  <c r="AF209" i="2"/>
  <c r="AH209" i="2" s="1"/>
  <c r="O210" i="3"/>
  <c r="AE210" i="2" s="1"/>
  <c r="P212" i="3"/>
  <c r="G212" i="3"/>
  <c r="H212" i="3"/>
  <c r="L212" i="3"/>
  <c r="P213" i="3"/>
  <c r="G213" i="3"/>
  <c r="H213" i="3"/>
  <c r="M212" i="3"/>
  <c r="M213" i="3" s="1"/>
  <c r="K212" i="3"/>
  <c r="K213" i="3" s="1"/>
  <c r="P213" i="2"/>
  <c r="S212" i="2"/>
  <c r="T212" i="2"/>
  <c r="Q212" i="2"/>
  <c r="N213" i="2"/>
  <c r="O213" i="2"/>
  <c r="R212" i="2"/>
  <c r="M213" i="2"/>
  <c r="AG210" i="2" l="1"/>
  <c r="AI210" i="2" s="1"/>
  <c r="AF210" i="2"/>
  <c r="AH210" i="2" s="1"/>
  <c r="O211" i="3"/>
  <c r="AE211" i="2" s="1"/>
  <c r="N212" i="3"/>
  <c r="I212" i="3"/>
  <c r="J212" i="3"/>
  <c r="L213" i="3"/>
  <c r="N213" i="3" s="1"/>
  <c r="Q213" i="3"/>
  <c r="AA213" i="2" s="1"/>
  <c r="I213" i="3"/>
  <c r="J213" i="3"/>
  <c r="Q212" i="3"/>
  <c r="AA212" i="2" s="1"/>
  <c r="D214" i="3"/>
  <c r="K214" i="3" s="1"/>
  <c r="Q213" i="2"/>
  <c r="S213" i="2"/>
  <c r="T213" i="2"/>
  <c r="O214" i="2"/>
  <c r="P214" i="2"/>
  <c r="N214" i="2"/>
  <c r="R213" i="2"/>
  <c r="D215" i="3"/>
  <c r="M214" i="2"/>
  <c r="AC213" i="2" l="1"/>
  <c r="AB213" i="2"/>
  <c r="AC212" i="2"/>
  <c r="AB212" i="2"/>
  <c r="AG211" i="2"/>
  <c r="AI211" i="2" s="1"/>
  <c r="AF211" i="2"/>
  <c r="AH211" i="2" s="1"/>
  <c r="AD213" i="2"/>
  <c r="O212" i="3"/>
  <c r="AD212" i="2"/>
  <c r="K215" i="3"/>
  <c r="P215" i="3"/>
  <c r="G215" i="3"/>
  <c r="H215" i="3"/>
  <c r="P214" i="3"/>
  <c r="G214" i="3"/>
  <c r="H214" i="3"/>
  <c r="L214" i="3"/>
  <c r="L215" i="3" s="1"/>
  <c r="M214" i="3"/>
  <c r="M215" i="3" s="1"/>
  <c r="N215" i="2"/>
  <c r="S215" i="2" s="1"/>
  <c r="S214" i="2"/>
  <c r="T214" i="2"/>
  <c r="Q214" i="2"/>
  <c r="O215" i="2"/>
  <c r="P215" i="2"/>
  <c r="R214" i="2"/>
  <c r="D216" i="3"/>
  <c r="M215" i="2"/>
  <c r="O213" i="3" l="1"/>
  <c r="AE213" i="2" s="1"/>
  <c r="AG213" i="2" s="1"/>
  <c r="AI213" i="2" s="1"/>
  <c r="AE212" i="2"/>
  <c r="AG212" i="2" s="1"/>
  <c r="AI212" i="2" s="1"/>
  <c r="N215" i="3"/>
  <c r="AD215" i="2" s="1"/>
  <c r="Q215" i="2"/>
  <c r="T215" i="2"/>
  <c r="N214" i="3"/>
  <c r="Q214" i="3"/>
  <c r="AA214" i="2" s="1"/>
  <c r="I215" i="3"/>
  <c r="J215" i="3"/>
  <c r="I214" i="3"/>
  <c r="J214" i="3"/>
  <c r="Q215" i="3"/>
  <c r="AA215" i="2" s="1"/>
  <c r="P216" i="3"/>
  <c r="G216" i="3"/>
  <c r="H216" i="3"/>
  <c r="L216" i="3"/>
  <c r="M216" i="3"/>
  <c r="K216" i="3"/>
  <c r="N216" i="2"/>
  <c r="S216" i="2" s="1"/>
  <c r="O216" i="2"/>
  <c r="P216" i="2"/>
  <c r="D217" i="3"/>
  <c r="M216" i="2"/>
  <c r="R215" i="2"/>
  <c r="AC214" i="2" l="1"/>
  <c r="AB214" i="2"/>
  <c r="AC215" i="2"/>
  <c r="AB215" i="2"/>
  <c r="AF213" i="2"/>
  <c r="AH213" i="2" s="1"/>
  <c r="AF212" i="2"/>
  <c r="AH212" i="2" s="1"/>
  <c r="O214" i="3"/>
  <c r="AD214" i="2"/>
  <c r="I216" i="3"/>
  <c r="J216" i="3"/>
  <c r="K217" i="3"/>
  <c r="Q216" i="3"/>
  <c r="AA216" i="2" s="1"/>
  <c r="P217" i="3"/>
  <c r="G217" i="3"/>
  <c r="H217" i="3"/>
  <c r="L217" i="3"/>
  <c r="M217" i="3"/>
  <c r="N216" i="3"/>
  <c r="T216" i="2"/>
  <c r="Q216" i="2"/>
  <c r="N217" i="2"/>
  <c r="S217" i="2" s="1"/>
  <c r="R216" i="2"/>
  <c r="O217" i="2"/>
  <c r="P217" i="2"/>
  <c r="D218" i="3"/>
  <c r="M217" i="2"/>
  <c r="AC216" i="2" l="1"/>
  <c r="AB216" i="2"/>
  <c r="O215" i="3"/>
  <c r="AE215" i="2" s="1"/>
  <c r="AE214" i="2"/>
  <c r="AF214" i="2" s="1"/>
  <c r="AH214" i="2" s="1"/>
  <c r="AD216" i="2"/>
  <c r="M218" i="3"/>
  <c r="Q217" i="3"/>
  <c r="AA217" i="2" s="1"/>
  <c r="K218" i="3"/>
  <c r="J217" i="3"/>
  <c r="I217" i="3"/>
  <c r="P218" i="3"/>
  <c r="G218" i="3"/>
  <c r="H218" i="3"/>
  <c r="L218" i="3"/>
  <c r="N217" i="3"/>
  <c r="T217" i="2"/>
  <c r="Q217" i="2"/>
  <c r="P218" i="2"/>
  <c r="N218" i="2"/>
  <c r="O218" i="2"/>
  <c r="D219" i="3"/>
  <c r="M218" i="2"/>
  <c r="R217" i="2"/>
  <c r="AC217" i="2" l="1"/>
  <c r="AB217" i="2"/>
  <c r="AG215" i="2"/>
  <c r="AI215" i="2" s="1"/>
  <c r="AF215" i="2"/>
  <c r="AH215" i="2" s="1"/>
  <c r="AG214" i="2"/>
  <c r="AI214" i="2" s="1"/>
  <c r="O216" i="3"/>
  <c r="AE216" i="2" s="1"/>
  <c r="AG216" i="2" s="1"/>
  <c r="AI216" i="2" s="1"/>
  <c r="N218" i="3"/>
  <c r="AD218" i="2" s="1"/>
  <c r="AD217" i="2"/>
  <c r="K219" i="3"/>
  <c r="M219" i="3"/>
  <c r="Q218" i="3"/>
  <c r="AA218" i="2" s="1"/>
  <c r="I218" i="3"/>
  <c r="J218" i="3"/>
  <c r="P219" i="3"/>
  <c r="G219" i="3"/>
  <c r="H219" i="3"/>
  <c r="L219" i="3"/>
  <c r="Q218" i="2"/>
  <c r="R218" i="2"/>
  <c r="N219" i="2"/>
  <c r="T219" i="2" s="1"/>
  <c r="S218" i="2"/>
  <c r="T218" i="2"/>
  <c r="O219" i="2"/>
  <c r="P219" i="2"/>
  <c r="M219" i="2"/>
  <c r="AC218" i="2" l="1"/>
  <c r="AB218" i="2"/>
  <c r="AF216" i="2"/>
  <c r="AH216" i="2" s="1"/>
  <c r="O217" i="3"/>
  <c r="AE217" i="2" s="1"/>
  <c r="AF217" i="2" s="1"/>
  <c r="AH217" i="2" s="1"/>
  <c r="N219" i="3"/>
  <c r="I219" i="3"/>
  <c r="J219" i="3"/>
  <c r="Q219" i="3"/>
  <c r="AA219" i="2" s="1"/>
  <c r="D220" i="3"/>
  <c r="M220" i="3" s="1"/>
  <c r="Q219" i="2"/>
  <c r="S219" i="2"/>
  <c r="O220" i="2"/>
  <c r="P220" i="2"/>
  <c r="N220" i="2"/>
  <c r="D221" i="3"/>
  <c r="M220" i="2"/>
  <c r="R219" i="2"/>
  <c r="AC219" i="2" l="1"/>
  <c r="AB219" i="2"/>
  <c r="O218" i="3"/>
  <c r="AE218" i="2" s="1"/>
  <c r="AF218" i="2" s="1"/>
  <c r="AH218" i="2" s="1"/>
  <c r="AG217" i="2"/>
  <c r="AI217" i="2" s="1"/>
  <c r="AD219" i="2"/>
  <c r="M221" i="3"/>
  <c r="P221" i="3"/>
  <c r="G221" i="3"/>
  <c r="H221" i="3"/>
  <c r="P220" i="3"/>
  <c r="G220" i="3"/>
  <c r="H220" i="3"/>
  <c r="L220" i="3"/>
  <c r="N220" i="3" s="1"/>
  <c r="K220" i="3"/>
  <c r="K221" i="3" s="1"/>
  <c r="Q220" i="2"/>
  <c r="N221" i="2"/>
  <c r="S221" i="2" s="1"/>
  <c r="S220" i="2"/>
  <c r="T220" i="2"/>
  <c r="O221" i="2"/>
  <c r="P221" i="2"/>
  <c r="R220" i="2"/>
  <c r="D222" i="3"/>
  <c r="M221" i="2"/>
  <c r="O219" i="3" l="1"/>
  <c r="AE219" i="2" s="1"/>
  <c r="AG218" i="2"/>
  <c r="AI218" i="2" s="1"/>
  <c r="AG219" i="2"/>
  <c r="AI219" i="2" s="1"/>
  <c r="AF219" i="2"/>
  <c r="AH219" i="2" s="1"/>
  <c r="O220" i="3"/>
  <c r="AE220" i="2" s="1"/>
  <c r="AD220" i="2"/>
  <c r="L221" i="3"/>
  <c r="N221" i="3" s="1"/>
  <c r="J221" i="3"/>
  <c r="I221" i="3"/>
  <c r="I220" i="3"/>
  <c r="J220" i="3"/>
  <c r="Q221" i="3"/>
  <c r="AA221" i="2" s="1"/>
  <c r="P222" i="3"/>
  <c r="G222" i="3"/>
  <c r="H222" i="3"/>
  <c r="K222" i="3"/>
  <c r="Q220" i="3"/>
  <c r="AA220" i="2" s="1"/>
  <c r="M222" i="3"/>
  <c r="T221" i="2"/>
  <c r="Q221" i="2"/>
  <c r="N222" i="2"/>
  <c r="S222" i="2" s="1"/>
  <c r="O222" i="2"/>
  <c r="P222" i="2"/>
  <c r="D223" i="3"/>
  <c r="M222" i="2"/>
  <c r="R221" i="2"/>
  <c r="AC220" i="2" l="1"/>
  <c r="AB220" i="2"/>
  <c r="AC221" i="2"/>
  <c r="AB221" i="2"/>
  <c r="AG220" i="2"/>
  <c r="AI220" i="2" s="1"/>
  <c r="AF220" i="2"/>
  <c r="AH220" i="2" s="1"/>
  <c r="L222" i="3"/>
  <c r="N222" i="3" s="1"/>
  <c r="O221" i="3"/>
  <c r="AE221" i="2" s="1"/>
  <c r="AD221" i="2"/>
  <c r="I222" i="3"/>
  <c r="J222" i="3"/>
  <c r="Q222" i="3"/>
  <c r="AA222" i="2" s="1"/>
  <c r="P223" i="3"/>
  <c r="G223" i="3"/>
  <c r="H223" i="3"/>
  <c r="K223" i="3"/>
  <c r="M223" i="3"/>
  <c r="Q222" i="2"/>
  <c r="T222" i="2"/>
  <c r="N223" i="2"/>
  <c r="S223" i="2" s="1"/>
  <c r="O223" i="2"/>
  <c r="P223" i="2"/>
  <c r="R222" i="2"/>
  <c r="D224" i="3"/>
  <c r="M223" i="2"/>
  <c r="L223" i="3" l="1"/>
  <c r="AC222" i="2"/>
  <c r="AB222" i="2"/>
  <c r="AG221" i="2"/>
  <c r="AI221" i="2" s="1"/>
  <c r="AF221" i="2"/>
  <c r="AH221" i="2" s="1"/>
  <c r="O222" i="3"/>
  <c r="AE222" i="2" s="1"/>
  <c r="AD222" i="2"/>
  <c r="N223" i="3"/>
  <c r="I223" i="3"/>
  <c r="J223" i="3"/>
  <c r="Q223" i="3"/>
  <c r="AA223" i="2" s="1"/>
  <c r="P224" i="3"/>
  <c r="G224" i="3"/>
  <c r="H224" i="3"/>
  <c r="L224" i="3"/>
  <c r="M224" i="3"/>
  <c r="K224" i="3"/>
  <c r="Q223" i="2"/>
  <c r="T223" i="2"/>
  <c r="P224" i="2"/>
  <c r="N224" i="2"/>
  <c r="O224" i="2"/>
  <c r="R223" i="2"/>
  <c r="D225" i="3"/>
  <c r="M224" i="2"/>
  <c r="AF222" i="2" l="1"/>
  <c r="AH222" i="2" s="1"/>
  <c r="AC223" i="2"/>
  <c r="AB223" i="2"/>
  <c r="AG222" i="2"/>
  <c r="AI222" i="2" s="1"/>
  <c r="O223" i="3"/>
  <c r="AE223" i="2" s="1"/>
  <c r="AD223" i="2"/>
  <c r="M225" i="3"/>
  <c r="I224" i="3"/>
  <c r="J224" i="3"/>
  <c r="P225" i="3"/>
  <c r="G225" i="3"/>
  <c r="H225" i="3"/>
  <c r="L225" i="3"/>
  <c r="N224" i="3"/>
  <c r="K225" i="3"/>
  <c r="Q224" i="3"/>
  <c r="AA224" i="2" s="1"/>
  <c r="Q224" i="2"/>
  <c r="P225" i="2"/>
  <c r="S224" i="2"/>
  <c r="T224" i="2"/>
  <c r="N225" i="2"/>
  <c r="O225" i="2"/>
  <c r="D226" i="3"/>
  <c r="M225" i="2"/>
  <c r="R224" i="2"/>
  <c r="AC224" i="2" l="1"/>
  <c r="AB224" i="2"/>
  <c r="AG223" i="2"/>
  <c r="AI223" i="2" s="1"/>
  <c r="AF223" i="2"/>
  <c r="AH223" i="2" s="1"/>
  <c r="O224" i="3"/>
  <c r="AE224" i="2" s="1"/>
  <c r="AD224" i="2"/>
  <c r="Q225" i="3"/>
  <c r="AA225" i="2" s="1"/>
  <c r="M226" i="3"/>
  <c r="P226" i="3"/>
  <c r="G226" i="3"/>
  <c r="H226" i="3"/>
  <c r="L226" i="3"/>
  <c r="K226" i="3"/>
  <c r="J225" i="3"/>
  <c r="I225" i="3"/>
  <c r="N225" i="3"/>
  <c r="N226" i="2"/>
  <c r="S226" i="2" s="1"/>
  <c r="Q225" i="2"/>
  <c r="S225" i="2"/>
  <c r="T225" i="2"/>
  <c r="O226" i="2"/>
  <c r="P226" i="2"/>
  <c r="R225" i="2"/>
  <c r="D227" i="3"/>
  <c r="M226" i="2"/>
  <c r="AC225" i="2" l="1"/>
  <c r="AB225" i="2"/>
  <c r="AG224" i="2"/>
  <c r="AI224" i="2" s="1"/>
  <c r="AF224" i="2"/>
  <c r="AH224" i="2" s="1"/>
  <c r="O225" i="3"/>
  <c r="AE225" i="2" s="1"/>
  <c r="AD225" i="2"/>
  <c r="Q226" i="2"/>
  <c r="M227" i="3"/>
  <c r="N226" i="3"/>
  <c r="I226" i="3"/>
  <c r="J226" i="3"/>
  <c r="P227" i="3"/>
  <c r="G227" i="3"/>
  <c r="H227" i="3"/>
  <c r="L227" i="3"/>
  <c r="K227" i="3"/>
  <c r="Q226" i="3"/>
  <c r="AA226" i="2" s="1"/>
  <c r="T226" i="2"/>
  <c r="N227" i="2"/>
  <c r="S227" i="2" s="1"/>
  <c r="O227" i="2"/>
  <c r="P227" i="2"/>
  <c r="R226" i="2"/>
  <c r="D228" i="3"/>
  <c r="M227" i="2"/>
  <c r="AC226" i="2" l="1"/>
  <c r="AB226" i="2"/>
  <c r="AG225" i="2"/>
  <c r="AI225" i="2" s="1"/>
  <c r="AF225" i="2"/>
  <c r="AH225" i="2" s="1"/>
  <c r="O226" i="3"/>
  <c r="AE226" i="2" s="1"/>
  <c r="AD226" i="2"/>
  <c r="N227" i="3"/>
  <c r="K228" i="3"/>
  <c r="M228" i="3"/>
  <c r="I227" i="3"/>
  <c r="J227" i="3"/>
  <c r="Q227" i="3"/>
  <c r="AA227" i="2" s="1"/>
  <c r="P228" i="3"/>
  <c r="G228" i="3"/>
  <c r="H228" i="3"/>
  <c r="L228" i="3"/>
  <c r="T227" i="2"/>
  <c r="Q227" i="2"/>
  <c r="N228" i="2"/>
  <c r="S228" i="2" s="1"/>
  <c r="O228" i="2"/>
  <c r="P228" i="2"/>
  <c r="R227" i="2"/>
  <c r="D229" i="3"/>
  <c r="M228" i="2"/>
  <c r="AC227" i="2" l="1"/>
  <c r="AB227" i="2"/>
  <c r="AF226" i="2"/>
  <c r="AH226" i="2" s="1"/>
  <c r="AG226" i="2"/>
  <c r="AI226" i="2" s="1"/>
  <c r="O227" i="3"/>
  <c r="AE227" i="2" s="1"/>
  <c r="AD227" i="2"/>
  <c r="N228" i="3"/>
  <c r="Q228" i="3"/>
  <c r="AA228" i="2" s="1"/>
  <c r="K229" i="3"/>
  <c r="P229" i="3"/>
  <c r="G229" i="3"/>
  <c r="H229" i="3"/>
  <c r="L229" i="3"/>
  <c r="I228" i="3"/>
  <c r="J228" i="3"/>
  <c r="M229" i="3"/>
  <c r="Q228" i="2"/>
  <c r="T228" i="2"/>
  <c r="N229" i="2"/>
  <c r="S229" i="2" s="1"/>
  <c r="O229" i="2"/>
  <c r="P229" i="2"/>
  <c r="R228" i="2"/>
  <c r="D230" i="3"/>
  <c r="M229" i="2"/>
  <c r="AC228" i="2" l="1"/>
  <c r="AB228" i="2"/>
  <c r="AG227" i="2"/>
  <c r="AI227" i="2" s="1"/>
  <c r="AF227" i="2"/>
  <c r="AH227" i="2" s="1"/>
  <c r="O228" i="3"/>
  <c r="AE228" i="2" s="1"/>
  <c r="AD228" i="2"/>
  <c r="I229" i="3"/>
  <c r="J229" i="3"/>
  <c r="K230" i="3"/>
  <c r="P230" i="3"/>
  <c r="G230" i="3"/>
  <c r="H230" i="3"/>
  <c r="L230" i="3"/>
  <c r="Q229" i="3"/>
  <c r="AA229" i="2" s="1"/>
  <c r="M230" i="3"/>
  <c r="N229" i="3"/>
  <c r="Q229" i="2"/>
  <c r="T229" i="2"/>
  <c r="P230" i="2"/>
  <c r="N230" i="2"/>
  <c r="O230" i="2"/>
  <c r="D231" i="3"/>
  <c r="M230" i="2"/>
  <c r="R229" i="2"/>
  <c r="AF228" i="2" l="1"/>
  <c r="AH228" i="2" s="1"/>
  <c r="AC229" i="2"/>
  <c r="AB229" i="2"/>
  <c r="AG228" i="2"/>
  <c r="AI228" i="2" s="1"/>
  <c r="O229" i="3"/>
  <c r="AE229" i="2" s="1"/>
  <c r="AD229" i="2"/>
  <c r="M231" i="3"/>
  <c r="Q230" i="3"/>
  <c r="AA230" i="2" s="1"/>
  <c r="P231" i="3"/>
  <c r="G231" i="3"/>
  <c r="H231" i="3"/>
  <c r="L231" i="3"/>
  <c r="N230" i="3"/>
  <c r="J230" i="3"/>
  <c r="I230" i="3"/>
  <c r="K231" i="3"/>
  <c r="Q230" i="2"/>
  <c r="N231" i="2"/>
  <c r="S231" i="2" s="1"/>
  <c r="S230" i="2"/>
  <c r="T230" i="2"/>
  <c r="O231" i="2"/>
  <c r="P231" i="2"/>
  <c r="R230" i="2"/>
  <c r="D232" i="3"/>
  <c r="M231" i="2"/>
  <c r="AC230" i="2" l="1"/>
  <c r="AB230" i="2"/>
  <c r="AG229" i="2"/>
  <c r="AI229" i="2" s="1"/>
  <c r="AF229" i="2"/>
  <c r="AH229" i="2" s="1"/>
  <c r="O230" i="3"/>
  <c r="AE230" i="2" s="1"/>
  <c r="AD230" i="2"/>
  <c r="N231" i="3"/>
  <c r="AD231" i="2" s="1"/>
  <c r="K232" i="3"/>
  <c r="I231" i="3"/>
  <c r="J231" i="3"/>
  <c r="P232" i="3"/>
  <c r="G232" i="3"/>
  <c r="H232" i="3"/>
  <c r="L232" i="3"/>
  <c r="M232" i="3"/>
  <c r="Q231" i="3"/>
  <c r="AA231" i="2" s="1"/>
  <c r="Q231" i="2"/>
  <c r="T231" i="2"/>
  <c r="P232" i="2"/>
  <c r="N232" i="2"/>
  <c r="O232" i="2"/>
  <c r="R231" i="2"/>
  <c r="M232" i="2"/>
  <c r="AF230" i="2" l="1"/>
  <c r="AH230" i="2" s="1"/>
  <c r="AC231" i="2"/>
  <c r="AB231" i="2"/>
  <c r="AG230" i="2"/>
  <c r="AI230" i="2" s="1"/>
  <c r="O231" i="3"/>
  <c r="AE231" i="2" s="1"/>
  <c r="AF231" i="2" s="1"/>
  <c r="N232" i="3"/>
  <c r="Q232" i="3"/>
  <c r="AA232" i="2" s="1"/>
  <c r="I232" i="3"/>
  <c r="J232" i="3"/>
  <c r="D233" i="3"/>
  <c r="Q232" i="2"/>
  <c r="S232" i="2"/>
  <c r="T232" i="2"/>
  <c r="O233" i="2"/>
  <c r="P233" i="2"/>
  <c r="N233" i="2"/>
  <c r="R232" i="2"/>
  <c r="D234" i="3"/>
  <c r="M233" i="2"/>
  <c r="AH231" i="2" l="1"/>
  <c r="AC232" i="2"/>
  <c r="AB232" i="2"/>
  <c r="AG231" i="2"/>
  <c r="AI231" i="2" s="1"/>
  <c r="O232" i="3"/>
  <c r="AE232" i="2" s="1"/>
  <c r="AD232" i="2"/>
  <c r="P234" i="3"/>
  <c r="G234" i="3"/>
  <c r="H234" i="3"/>
  <c r="P233" i="3"/>
  <c r="G233" i="3"/>
  <c r="H233" i="3"/>
  <c r="L233" i="3"/>
  <c r="L234" i="3" s="1"/>
  <c r="K233" i="3"/>
  <c r="K234" i="3" s="1"/>
  <c r="M233" i="3"/>
  <c r="M234" i="3" s="1"/>
  <c r="N234" i="2"/>
  <c r="T234" i="2" s="1"/>
  <c r="S233" i="2"/>
  <c r="T233" i="2"/>
  <c r="Q233" i="2"/>
  <c r="O234" i="2"/>
  <c r="P234" i="2"/>
  <c r="R233" i="2"/>
  <c r="M234" i="2"/>
  <c r="AG232" i="2" l="1"/>
  <c r="AI232" i="2" s="1"/>
  <c r="AF232" i="2"/>
  <c r="AH232" i="2" s="1"/>
  <c r="Q233" i="3"/>
  <c r="AA233" i="2" s="1"/>
  <c r="N234" i="3"/>
  <c r="AD234" i="2" s="1"/>
  <c r="I234" i="3"/>
  <c r="J234" i="3"/>
  <c r="N233" i="3"/>
  <c r="J233" i="3"/>
  <c r="I233" i="3"/>
  <c r="D235" i="3"/>
  <c r="K235" i="3" s="1"/>
  <c r="Q234" i="3"/>
  <c r="AA234" i="2" s="1"/>
  <c r="S234" i="2"/>
  <c r="Q234" i="2"/>
  <c r="O235" i="2"/>
  <c r="P235" i="2"/>
  <c r="N235" i="2"/>
  <c r="D236" i="3"/>
  <c r="M235" i="2"/>
  <c r="R234" i="2"/>
  <c r="AC233" i="2" l="1"/>
  <c r="AB233" i="2"/>
  <c r="AC234" i="2"/>
  <c r="AB234" i="2"/>
  <c r="M235" i="3"/>
  <c r="M236" i="3" s="1"/>
  <c r="O233" i="3"/>
  <c r="AE233" i="2" s="1"/>
  <c r="AD233" i="2"/>
  <c r="P236" i="3"/>
  <c r="G236" i="3"/>
  <c r="H236" i="3"/>
  <c r="K236" i="3"/>
  <c r="P235" i="3"/>
  <c r="G235" i="3"/>
  <c r="H235" i="3"/>
  <c r="L235" i="3"/>
  <c r="N236" i="2"/>
  <c r="T236" i="2" s="1"/>
  <c r="Q235" i="2"/>
  <c r="S235" i="2"/>
  <c r="T235" i="2"/>
  <c r="O236" i="2"/>
  <c r="P236" i="2"/>
  <c r="R235" i="2"/>
  <c r="D237" i="3"/>
  <c r="M236" i="2"/>
  <c r="N235" i="3" l="1"/>
  <c r="AD235" i="2" s="1"/>
  <c r="AF233" i="2"/>
  <c r="AH233" i="2" s="1"/>
  <c r="AG233" i="2"/>
  <c r="AI233" i="2" s="1"/>
  <c r="O234" i="3"/>
  <c r="AE234" i="2" s="1"/>
  <c r="L236" i="3"/>
  <c r="N236" i="3" s="1"/>
  <c r="J236" i="3"/>
  <c r="I236" i="3"/>
  <c r="K237" i="3"/>
  <c r="I235" i="3"/>
  <c r="J235" i="3"/>
  <c r="P237" i="3"/>
  <c r="G237" i="3"/>
  <c r="H237" i="3"/>
  <c r="Q235" i="3"/>
  <c r="AA235" i="2" s="1"/>
  <c r="Q236" i="3"/>
  <c r="AA236" i="2" s="1"/>
  <c r="M237" i="3"/>
  <c r="S236" i="2"/>
  <c r="Q236" i="2"/>
  <c r="N237" i="2"/>
  <c r="S237" i="2" s="1"/>
  <c r="O237" i="2"/>
  <c r="P237" i="2"/>
  <c r="R236" i="2"/>
  <c r="D238" i="3"/>
  <c r="M237" i="2"/>
  <c r="AC235" i="2" l="1"/>
  <c r="AB235" i="2"/>
  <c r="AC236" i="2"/>
  <c r="AB236" i="2"/>
  <c r="AG234" i="2"/>
  <c r="AI234" i="2" s="1"/>
  <c r="AF234" i="2"/>
  <c r="AH234" i="2" s="1"/>
  <c r="O235" i="3"/>
  <c r="AE235" i="2" s="1"/>
  <c r="L237" i="3"/>
  <c r="L238" i="3" s="1"/>
  <c r="AD236" i="2"/>
  <c r="K238" i="3"/>
  <c r="P238" i="3"/>
  <c r="G238" i="3"/>
  <c r="H238" i="3"/>
  <c r="Q237" i="3"/>
  <c r="AA237" i="2" s="1"/>
  <c r="I237" i="3"/>
  <c r="J237" i="3"/>
  <c r="M238" i="3"/>
  <c r="T237" i="2"/>
  <c r="Q237" i="2"/>
  <c r="P238" i="2"/>
  <c r="N238" i="2"/>
  <c r="O238" i="2"/>
  <c r="R237" i="2"/>
  <c r="M238" i="2"/>
  <c r="AC237" i="2" l="1"/>
  <c r="AB237" i="2"/>
  <c r="AG235" i="2"/>
  <c r="AI235" i="2" s="1"/>
  <c r="AF235" i="2"/>
  <c r="AH235" i="2" s="1"/>
  <c r="N237" i="3"/>
  <c r="AD237" i="2" s="1"/>
  <c r="O236" i="3"/>
  <c r="AE236" i="2" s="1"/>
  <c r="AF236" i="2" s="1"/>
  <c r="AH236" i="2" s="1"/>
  <c r="Q238" i="3"/>
  <c r="AA238" i="2" s="1"/>
  <c r="D239" i="3"/>
  <c r="M239" i="3" s="1"/>
  <c r="N238" i="3"/>
  <c r="I238" i="3"/>
  <c r="J238" i="3"/>
  <c r="Q238" i="2"/>
  <c r="S238" i="2"/>
  <c r="T238" i="2"/>
  <c r="O239" i="2"/>
  <c r="P239" i="2"/>
  <c r="N239" i="2"/>
  <c r="R238" i="2"/>
  <c r="D240" i="3"/>
  <c r="M239" i="2"/>
  <c r="AC238" i="2" l="1"/>
  <c r="AB238" i="2"/>
  <c r="AG236" i="2"/>
  <c r="AI236" i="2" s="1"/>
  <c r="O237" i="3"/>
  <c r="AE237" i="2" s="1"/>
  <c r="AG237" i="2" s="1"/>
  <c r="AI237" i="2" s="1"/>
  <c r="AD238" i="2"/>
  <c r="M240" i="3"/>
  <c r="P240" i="3"/>
  <c r="G240" i="3"/>
  <c r="H240" i="3"/>
  <c r="P239" i="3"/>
  <c r="G239" i="3"/>
  <c r="H239" i="3"/>
  <c r="L239" i="3"/>
  <c r="N239" i="3" s="1"/>
  <c r="K239" i="3"/>
  <c r="K240" i="3" s="1"/>
  <c r="N240" i="2"/>
  <c r="S240" i="2" s="1"/>
  <c r="S239" i="2"/>
  <c r="T239" i="2"/>
  <c r="Q239" i="2"/>
  <c r="O240" i="2"/>
  <c r="P240" i="2"/>
  <c r="R239" i="2"/>
  <c r="D241" i="3"/>
  <c r="M240" i="2"/>
  <c r="O238" i="3" l="1"/>
  <c r="AE238" i="2" s="1"/>
  <c r="AF238" i="2" s="1"/>
  <c r="AH238" i="2" s="1"/>
  <c r="AF237" i="2"/>
  <c r="AH237" i="2" s="1"/>
  <c r="AG238" i="2"/>
  <c r="AI238" i="2" s="1"/>
  <c r="O239" i="3"/>
  <c r="AE239" i="2" s="1"/>
  <c r="AD239" i="2"/>
  <c r="L240" i="3"/>
  <c r="N240" i="3" s="1"/>
  <c r="Q240" i="2"/>
  <c r="T240" i="2"/>
  <c r="P241" i="3"/>
  <c r="Q241" i="3" s="1"/>
  <c r="AA241" i="2" s="1"/>
  <c r="G241" i="3"/>
  <c r="H241" i="3"/>
  <c r="I240" i="3"/>
  <c r="J240" i="3"/>
  <c r="K241" i="3"/>
  <c r="Q240" i="3"/>
  <c r="AA240" i="2" s="1"/>
  <c r="J239" i="3"/>
  <c r="I239" i="3"/>
  <c r="Q239" i="3"/>
  <c r="AA239" i="2" s="1"/>
  <c r="M241" i="3"/>
  <c r="N241" i="2"/>
  <c r="S241" i="2" s="1"/>
  <c r="O241" i="2"/>
  <c r="P241" i="2"/>
  <c r="R240" i="2"/>
  <c r="D242" i="3"/>
  <c r="M241" i="2"/>
  <c r="AC240" i="2" l="1"/>
  <c r="AB240" i="2"/>
  <c r="AC241" i="2"/>
  <c r="AB241" i="2"/>
  <c r="AC239" i="2"/>
  <c r="AB239" i="2"/>
  <c r="AG239" i="2"/>
  <c r="AF239" i="2"/>
  <c r="O240" i="3"/>
  <c r="AE240" i="2" s="1"/>
  <c r="AD240" i="2"/>
  <c r="AF240" i="2" s="1"/>
  <c r="L241" i="3"/>
  <c r="L242" i="3" s="1"/>
  <c r="P242" i="3"/>
  <c r="G242" i="3"/>
  <c r="H242" i="3"/>
  <c r="K242" i="3"/>
  <c r="J241" i="3"/>
  <c r="I241" i="3"/>
  <c r="M242" i="3"/>
  <c r="Q241" i="2"/>
  <c r="T241" i="2"/>
  <c r="N242" i="2"/>
  <c r="T242" i="2" s="1"/>
  <c r="O242" i="2"/>
  <c r="P242" i="2"/>
  <c r="R241" i="2"/>
  <c r="D243" i="3"/>
  <c r="M242" i="2"/>
  <c r="AH240" i="2" l="1"/>
  <c r="AI239" i="2"/>
  <c r="AH239" i="2"/>
  <c r="AG240" i="2"/>
  <c r="AI240" i="2" s="1"/>
  <c r="N241" i="3"/>
  <c r="O241" i="3" s="1"/>
  <c r="AE241" i="2" s="1"/>
  <c r="N242" i="3"/>
  <c r="P243" i="3"/>
  <c r="G243" i="3"/>
  <c r="H243" i="3"/>
  <c r="L243" i="3"/>
  <c r="I242" i="3"/>
  <c r="J242" i="3"/>
  <c r="Q242" i="3"/>
  <c r="AA242" i="2" s="1"/>
  <c r="K243" i="3"/>
  <c r="M243" i="3"/>
  <c r="Q242" i="2"/>
  <c r="S242" i="2"/>
  <c r="N243" i="2"/>
  <c r="S243" i="2" s="1"/>
  <c r="O243" i="2"/>
  <c r="P243" i="2"/>
  <c r="R242" i="2"/>
  <c r="M243" i="2"/>
  <c r="AC242" i="2" l="1"/>
  <c r="AB242" i="2"/>
  <c r="AD241" i="2"/>
  <c r="O242" i="3"/>
  <c r="AE242" i="2" s="1"/>
  <c r="AD242" i="2"/>
  <c r="N243" i="3"/>
  <c r="D244" i="3"/>
  <c r="K244" i="3" s="1"/>
  <c r="I243" i="3"/>
  <c r="J243" i="3"/>
  <c r="Q243" i="3"/>
  <c r="AA243" i="2" s="1"/>
  <c r="Q243" i="2"/>
  <c r="T243" i="2"/>
  <c r="O244" i="2"/>
  <c r="P244" i="2"/>
  <c r="N244" i="2"/>
  <c r="R243" i="2"/>
  <c r="M244" i="2"/>
  <c r="AC243" i="2" l="1"/>
  <c r="AB243" i="2"/>
  <c r="AG242" i="2"/>
  <c r="AI242" i="2" s="1"/>
  <c r="AF242" i="2"/>
  <c r="AH242" i="2" s="1"/>
  <c r="AG241" i="2"/>
  <c r="AI241" i="2" s="1"/>
  <c r="AF241" i="2"/>
  <c r="AH241" i="2" s="1"/>
  <c r="O243" i="3"/>
  <c r="AE243" i="2" s="1"/>
  <c r="AD243" i="2"/>
  <c r="P244" i="3"/>
  <c r="G244" i="3"/>
  <c r="H244" i="3"/>
  <c r="L244" i="3"/>
  <c r="D245" i="3"/>
  <c r="M244" i="3"/>
  <c r="S244" i="2"/>
  <c r="T244" i="2"/>
  <c r="Q244" i="2"/>
  <c r="O245" i="2"/>
  <c r="P245" i="2"/>
  <c r="N245" i="2"/>
  <c r="R244" i="2"/>
  <c r="D246" i="3"/>
  <c r="M245" i="2"/>
  <c r="AG243" i="2" l="1"/>
  <c r="AI243" i="2" s="1"/>
  <c r="AF243" i="2"/>
  <c r="AH243" i="2" s="1"/>
  <c r="M245" i="3"/>
  <c r="M246" i="3" s="1"/>
  <c r="N244" i="3"/>
  <c r="I244" i="3"/>
  <c r="J244" i="3"/>
  <c r="P246" i="3"/>
  <c r="G246" i="3"/>
  <c r="H246" i="3"/>
  <c r="P245" i="3"/>
  <c r="G245" i="3"/>
  <c r="H245" i="3"/>
  <c r="L245" i="3"/>
  <c r="Q244" i="3"/>
  <c r="AA244" i="2" s="1"/>
  <c r="K245" i="3"/>
  <c r="K246" i="3" s="1"/>
  <c r="N246" i="2"/>
  <c r="S246" i="2" s="1"/>
  <c r="R245" i="2"/>
  <c r="S245" i="2"/>
  <c r="T245" i="2"/>
  <c r="Q245" i="2"/>
  <c r="O246" i="2"/>
  <c r="P246" i="2"/>
  <c r="M246" i="2"/>
  <c r="AC244" i="2" l="1"/>
  <c r="AB244" i="2"/>
  <c r="N245" i="3"/>
  <c r="AD245" i="2" s="1"/>
  <c r="O244" i="3"/>
  <c r="AD244" i="2"/>
  <c r="Q246" i="2"/>
  <c r="Q245" i="3"/>
  <c r="AA245" i="2" s="1"/>
  <c r="D247" i="3"/>
  <c r="M247" i="3" s="1"/>
  <c r="Q246" i="3"/>
  <c r="AA246" i="2" s="1"/>
  <c r="J245" i="3"/>
  <c r="I245" i="3"/>
  <c r="L246" i="3"/>
  <c r="N246" i="3" s="1"/>
  <c r="I246" i="3"/>
  <c r="J246" i="3"/>
  <c r="T246" i="2"/>
  <c r="O247" i="2"/>
  <c r="P247" i="2"/>
  <c r="N247" i="2"/>
  <c r="D248" i="3"/>
  <c r="M247" i="2"/>
  <c r="R246" i="2"/>
  <c r="AC245" i="2" l="1"/>
  <c r="AB245" i="2"/>
  <c r="AC246" i="2"/>
  <c r="AB246" i="2"/>
  <c r="O245" i="3"/>
  <c r="AE245" i="2" s="1"/>
  <c r="AF245" i="2" s="1"/>
  <c r="AH245" i="2" s="1"/>
  <c r="AE244" i="2"/>
  <c r="AF244" i="2" s="1"/>
  <c r="AH244" i="2" s="1"/>
  <c r="AD246" i="2"/>
  <c r="M248" i="3"/>
  <c r="P247" i="3"/>
  <c r="G247" i="3"/>
  <c r="H247" i="3"/>
  <c r="L247" i="3"/>
  <c r="N247" i="3" s="1"/>
  <c r="K247" i="3"/>
  <c r="K248" i="3" s="1"/>
  <c r="P248" i="3"/>
  <c r="G248" i="3"/>
  <c r="H248" i="3"/>
  <c r="N248" i="2"/>
  <c r="T248" i="2" s="1"/>
  <c r="S247" i="2"/>
  <c r="T247" i="2"/>
  <c r="O248" i="2"/>
  <c r="P248" i="2"/>
  <c r="Q247" i="2"/>
  <c r="R247" i="2"/>
  <c r="D249" i="3"/>
  <c r="M248" i="2"/>
  <c r="AG244" i="2" l="1"/>
  <c r="AI244" i="2" s="1"/>
  <c r="AG245" i="2"/>
  <c r="AI245" i="2" s="1"/>
  <c r="O246" i="3"/>
  <c r="AE246" i="2" s="1"/>
  <c r="AF246" i="2" s="1"/>
  <c r="AH246" i="2" s="1"/>
  <c r="AD247" i="2"/>
  <c r="J248" i="3"/>
  <c r="I248" i="3"/>
  <c r="S248" i="2"/>
  <c r="I247" i="3"/>
  <c r="J247" i="3"/>
  <c r="Q248" i="3"/>
  <c r="AA248" i="2" s="1"/>
  <c r="Q247" i="3"/>
  <c r="AA247" i="2" s="1"/>
  <c r="Q248" i="2"/>
  <c r="K249" i="3"/>
  <c r="P249" i="3"/>
  <c r="Q249" i="3" s="1"/>
  <c r="AA249" i="2" s="1"/>
  <c r="G249" i="3"/>
  <c r="H249" i="3"/>
  <c r="L248" i="3"/>
  <c r="N248" i="3" s="1"/>
  <c r="M249" i="3"/>
  <c r="N249" i="2"/>
  <c r="S249" i="2" s="1"/>
  <c r="O249" i="2"/>
  <c r="P249" i="2"/>
  <c r="R248" i="2"/>
  <c r="D250" i="3"/>
  <c r="M249" i="2"/>
  <c r="AC249" i="2" l="1"/>
  <c r="AB249" i="2"/>
  <c r="AC248" i="2"/>
  <c r="AB248" i="2"/>
  <c r="AC247" i="2"/>
  <c r="AB247" i="2"/>
  <c r="AG246" i="2"/>
  <c r="AI246" i="2" s="1"/>
  <c r="O247" i="3"/>
  <c r="AE247" i="2" s="1"/>
  <c r="AF247" i="2" s="1"/>
  <c r="AD248" i="2"/>
  <c r="K250" i="3"/>
  <c r="J249" i="3"/>
  <c r="I249" i="3"/>
  <c r="L249" i="3"/>
  <c r="N249" i="3" s="1"/>
  <c r="P250" i="3"/>
  <c r="G250" i="3"/>
  <c r="H250" i="3"/>
  <c r="M250" i="3"/>
  <c r="T249" i="2"/>
  <c r="Q249" i="2"/>
  <c r="N250" i="2"/>
  <c r="S250" i="2" s="1"/>
  <c r="O250" i="2"/>
  <c r="P250" i="2"/>
  <c r="R249" i="2"/>
  <c r="M250" i="2"/>
  <c r="AH247" i="2" l="1"/>
  <c r="AG247" i="2"/>
  <c r="AI247" i="2" s="1"/>
  <c r="O248" i="3"/>
  <c r="AE248" i="2" s="1"/>
  <c r="AG248" i="2" s="1"/>
  <c r="AI248" i="2" s="1"/>
  <c r="AD249" i="2"/>
  <c r="D251" i="3"/>
  <c r="M251" i="3" s="1"/>
  <c r="Q250" i="3"/>
  <c r="AA250" i="2" s="1"/>
  <c r="L250" i="3"/>
  <c r="N250" i="3" s="1"/>
  <c r="I250" i="3"/>
  <c r="J250" i="3"/>
  <c r="Q250" i="2"/>
  <c r="T250" i="2"/>
  <c r="N251" i="2"/>
  <c r="T251" i="2" s="1"/>
  <c r="O251" i="2"/>
  <c r="P251" i="2"/>
  <c r="R250" i="2"/>
  <c r="M251" i="2"/>
  <c r="AC250" i="2" l="1"/>
  <c r="AB250" i="2"/>
  <c r="AF248" i="2"/>
  <c r="AH248" i="2" s="1"/>
  <c r="O249" i="3"/>
  <c r="AE249" i="2" s="1"/>
  <c r="AF249" i="2" s="1"/>
  <c r="AH249" i="2" s="1"/>
  <c r="AD250" i="2"/>
  <c r="P251" i="3"/>
  <c r="G251" i="3"/>
  <c r="H251" i="3"/>
  <c r="L251" i="3"/>
  <c r="K251" i="3"/>
  <c r="S251" i="2"/>
  <c r="Q251" i="2"/>
  <c r="R251" i="2"/>
  <c r="AG249" i="2" l="1"/>
  <c r="AI249" i="2" s="1"/>
  <c r="O250" i="3"/>
  <c r="AE250" i="2" s="1"/>
  <c r="AF250" i="2" s="1"/>
  <c r="AH250" i="2" s="1"/>
  <c r="I251" i="3"/>
  <c r="J251" i="3"/>
  <c r="N251" i="3"/>
  <c r="Q251" i="3"/>
  <c r="AA251" i="2" s="1"/>
  <c r="AC251" i="2" l="1"/>
  <c r="AB251" i="2"/>
  <c r="AG250" i="2"/>
  <c r="AI250" i="2" s="1"/>
  <c r="O251" i="3"/>
  <c r="AE251" i="2" s="1"/>
  <c r="AD251" i="2"/>
  <c r="AF251" i="2" l="1"/>
  <c r="AH251" i="2" s="1"/>
  <c r="AG251" i="2"/>
  <c r="AI251" i="2" s="1"/>
</calcChain>
</file>

<file path=xl/sharedStrings.xml><?xml version="1.0" encoding="utf-8"?>
<sst xmlns="http://schemas.openxmlformats.org/spreadsheetml/2006/main" count="83" uniqueCount="73">
  <si>
    <t>u</t>
  </si>
  <si>
    <t>d</t>
  </si>
  <si>
    <t>a</t>
  </si>
  <si>
    <t>𝚫t</t>
  </si>
  <si>
    <t>q</t>
  </si>
  <si>
    <t>X</t>
  </si>
  <si>
    <t>Stock Price</t>
  </si>
  <si>
    <t>No of steps</t>
  </si>
  <si>
    <t>σ</t>
  </si>
  <si>
    <r>
      <t>R</t>
    </r>
    <r>
      <rPr>
        <i/>
        <sz val="12"/>
        <color theme="1"/>
        <rFont val="Calibri"/>
        <family val="2"/>
        <scheme val="minor"/>
      </rPr>
      <t>f</t>
    </r>
  </si>
  <si>
    <t>T Maturity(years)</t>
  </si>
  <si>
    <t>Pu</t>
  </si>
  <si>
    <t>Pd</t>
  </si>
  <si>
    <t>Step</t>
  </si>
  <si>
    <t>Node T</t>
  </si>
  <si>
    <t>Ut</t>
  </si>
  <si>
    <t>Dt</t>
  </si>
  <si>
    <t>Call</t>
  </si>
  <si>
    <t>Put</t>
  </si>
  <si>
    <t>𝚫</t>
  </si>
  <si>
    <t>S</t>
  </si>
  <si>
    <t>K</t>
  </si>
  <si>
    <t>R</t>
  </si>
  <si>
    <t>Q</t>
  </si>
  <si>
    <t>T</t>
  </si>
  <si>
    <t>S(t)</t>
  </si>
  <si>
    <t>Re</t>
  </si>
  <si>
    <t>Call Value</t>
  </si>
  <si>
    <t>Put Value</t>
  </si>
  <si>
    <t>sigma</t>
  </si>
  <si>
    <t>N(d2)</t>
  </si>
  <si>
    <t>N(d1)</t>
  </si>
  <si>
    <t>N(-d2)</t>
  </si>
  <si>
    <t>N(-d1)</t>
  </si>
  <si>
    <t>Beta</t>
  </si>
  <si>
    <t>P𝚫</t>
  </si>
  <si>
    <t>C𝚫</t>
  </si>
  <si>
    <t>C𝚪</t>
  </si>
  <si>
    <t>P𝚪</t>
  </si>
  <si>
    <t>C𝚯</t>
  </si>
  <si>
    <t>P𝚯</t>
  </si>
  <si>
    <t>C𝑉</t>
  </si>
  <si>
    <t>P𝑉</t>
  </si>
  <si>
    <t>RSI Period</t>
  </si>
  <si>
    <t>RSI</t>
  </si>
  <si>
    <t>RSI period</t>
  </si>
  <si>
    <t>MACD Signal</t>
  </si>
  <si>
    <t>MACD Slow</t>
  </si>
  <si>
    <t>MACD Fast</t>
  </si>
  <si>
    <t>Std devs</t>
  </si>
  <si>
    <t>PERIOD</t>
  </si>
  <si>
    <t>Value</t>
  </si>
  <si>
    <t>Variable Name</t>
  </si>
  <si>
    <t>Close Gain/Loss</t>
  </si>
  <si>
    <t>MACD-Signal</t>
  </si>
  <si>
    <t>MACD</t>
  </si>
  <si>
    <t>MACD-Slow</t>
  </si>
  <si>
    <t>MACD-Fast</t>
  </si>
  <si>
    <t>EMA</t>
  </si>
  <si>
    <t>BB-Lower</t>
  </si>
  <si>
    <t>BB-Upper</t>
  </si>
  <si>
    <t>SMA</t>
  </si>
  <si>
    <t>SMA-20</t>
  </si>
  <si>
    <t>CLOSE</t>
  </si>
  <si>
    <t>Enter Hedge</t>
  </si>
  <si>
    <t>Exit Hedge</t>
  </si>
  <si>
    <t>Entry</t>
  </si>
  <si>
    <t>Exit</t>
  </si>
  <si>
    <t>MACD Period</t>
  </si>
  <si>
    <t>Final Decision Entry</t>
  </si>
  <si>
    <t>Final Decision Exit</t>
  </si>
  <si>
    <t>Portfolio Value</t>
  </si>
  <si>
    <t>variables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</si>
</sst>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00000000"/>
    <numFmt numFmtId="167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0" fontId="0" fillId="0" borderId="5" xfId="0" applyBorder="1"/>
    <xf numFmtId="0" fontId="2" fillId="0" borderId="4" xfId="0" applyFont="1" applyBorder="1"/>
    <xf numFmtId="0" fontId="0" fillId="0" borderId="4" xfId="0" applyFont="1" applyBorder="1"/>
    <xf numFmtId="164" fontId="0" fillId="0" borderId="5" xfId="0" applyNumberFormat="1" applyBorder="1"/>
    <xf numFmtId="0" fontId="0" fillId="2" borderId="0" xfId="0" applyFill="1"/>
    <xf numFmtId="0" fontId="0" fillId="0" borderId="0" xfId="0" applyBorder="1"/>
    <xf numFmtId="0" fontId="0" fillId="0" borderId="8" xfId="0" applyBorder="1"/>
    <xf numFmtId="0" fontId="0" fillId="2" borderId="1" xfId="0" applyFill="1" applyBorder="1"/>
    <xf numFmtId="0" fontId="0" fillId="2" borderId="13" xfId="0" applyFill="1" applyBorder="1"/>
    <xf numFmtId="164" fontId="0" fillId="0" borderId="0" xfId="0" applyNumberFormat="1" applyBorder="1"/>
    <xf numFmtId="0" fontId="2" fillId="0" borderId="6" xfId="0" applyFont="1" applyFill="1" applyBorder="1"/>
    <xf numFmtId="164" fontId="0" fillId="0" borderId="7" xfId="0" applyNumberFormat="1" applyBorder="1"/>
    <xf numFmtId="0" fontId="0" fillId="2" borderId="14" xfId="0" applyFill="1" applyBorder="1"/>
    <xf numFmtId="2" fontId="0" fillId="2" borderId="0" xfId="0" applyNumberFormat="1" applyFill="1"/>
    <xf numFmtId="165" fontId="0" fillId="2" borderId="0" xfId="0" applyNumberFormat="1" applyFill="1"/>
    <xf numFmtId="165" fontId="0" fillId="2" borderId="0" xfId="0" applyNumberFormat="1" applyFill="1" applyBorder="1"/>
    <xf numFmtId="165" fontId="0" fillId="2" borderId="9" xfId="0" applyNumberFormat="1" applyFill="1" applyBorder="1"/>
    <xf numFmtId="165" fontId="0" fillId="2" borderId="11" xfId="0" applyNumberFormat="1" applyFill="1" applyBorder="1"/>
    <xf numFmtId="165" fontId="0" fillId="2" borderId="10" xfId="0" applyNumberFormat="1" applyFill="1" applyBorder="1"/>
    <xf numFmtId="2" fontId="0" fillId="2" borderId="0" xfId="0" applyNumberFormat="1" applyFill="1" applyBorder="1"/>
    <xf numFmtId="2" fontId="0" fillId="2" borderId="12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10" fontId="0" fillId="0" borderId="5" xfId="2" applyNumberFormat="1" applyFont="1" applyBorder="1"/>
    <xf numFmtId="165" fontId="0" fillId="0" borderId="0" xfId="0" applyNumberFormat="1" applyBorder="1"/>
    <xf numFmtId="165" fontId="0" fillId="2" borderId="3" xfId="0" applyNumberFormat="1" applyFill="1" applyBorder="1"/>
    <xf numFmtId="165" fontId="0" fillId="2" borderId="5" xfId="0" applyNumberFormat="1" applyFill="1" applyBorder="1"/>
    <xf numFmtId="165" fontId="0" fillId="2" borderId="7" xfId="0" applyNumberFormat="1" applyFill="1" applyBorder="1"/>
    <xf numFmtId="0" fontId="0" fillId="0" borderId="9" xfId="0" applyBorder="1"/>
    <xf numFmtId="0" fontId="0" fillId="0" borderId="11" xfId="0" applyBorder="1"/>
    <xf numFmtId="0" fontId="2" fillId="0" borderId="11" xfId="0" applyFont="1" applyBorder="1"/>
    <xf numFmtId="0" fontId="2" fillId="0" borderId="10" xfId="0" applyFont="1" applyBorder="1"/>
    <xf numFmtId="0" fontId="3" fillId="0" borderId="0" xfId="0" applyFont="1"/>
    <xf numFmtId="10" fontId="0" fillId="0" borderId="0" xfId="0" applyNumberFormat="1" applyBorder="1"/>
    <xf numFmtId="165" fontId="0" fillId="0" borderId="0" xfId="0" applyNumberForma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2" applyNumberFormat="1" applyFont="1"/>
    <xf numFmtId="0" fontId="0" fillId="0" borderId="3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9" fontId="0" fillId="0" borderId="5" xfId="2" applyFont="1" applyBorder="1"/>
    <xf numFmtId="166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2" applyNumberFormat="1" applyFont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2" fontId="0" fillId="0" borderId="0" xfId="0" applyNumberFormat="1"/>
    <xf numFmtId="2" fontId="6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3" xfId="0" applyFill="1" applyBorder="1"/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 vertical="center"/>
    </xf>
    <xf numFmtId="165" fontId="0" fillId="0" borderId="12" xfId="0" applyNumberFormat="1" applyBorder="1"/>
    <xf numFmtId="44" fontId="0" fillId="0" borderId="12" xfId="0" applyNumberFormat="1" applyBorder="1" applyAlignment="1">
      <alignment horizontal="center" vertical="center"/>
    </xf>
    <xf numFmtId="0" fontId="0" fillId="0" borderId="12" xfId="0" applyBorder="1"/>
    <xf numFmtId="2" fontId="0" fillId="0" borderId="12" xfId="0" applyNumberFormat="1" applyBorder="1"/>
    <xf numFmtId="165" fontId="0" fillId="0" borderId="12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4" xfId="0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/>
    <xf numFmtId="0" fontId="5" fillId="0" borderId="15" xfId="0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/>
    </xf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/>
    <xf numFmtId="2" fontId="0" fillId="5" borderId="4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theme="0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758953517907041E-2"/>
          <c:y val="6.0240889413638789E-2"/>
          <c:w val="0.90931569274903257"/>
          <c:h val="0.86110722417227969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Sheet2!$AA$1:$AA$251</c:f>
              <c:numCache>
                <c:formatCode>0.00</c:formatCode>
                <c:ptCount val="25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31.185987644864156</c:v>
                </c:pt>
                <c:pt idx="14">
                  <c:v>41.891904418512496</c:v>
                </c:pt>
                <c:pt idx="15">
                  <c:v>41.516256585318061</c:v>
                </c:pt>
                <c:pt idx="16">
                  <c:v>47.028723899317775</c:v>
                </c:pt>
                <c:pt idx="17">
                  <c:v>49.643002584883597</c:v>
                </c:pt>
                <c:pt idx="18">
                  <c:v>46.147692997924821</c:v>
                </c:pt>
                <c:pt idx="19">
                  <c:v>51.160518782264703</c:v>
                </c:pt>
                <c:pt idx="20">
                  <c:v>52.067479368807739</c:v>
                </c:pt>
                <c:pt idx="21">
                  <c:v>55.647488878453224</c:v>
                </c:pt>
                <c:pt idx="22">
                  <c:v>58.183955560186973</c:v>
                </c:pt>
                <c:pt idx="23">
                  <c:v>68.584982209472443</c:v>
                </c:pt>
                <c:pt idx="24">
                  <c:v>68.837815298323278</c:v>
                </c:pt>
                <c:pt idx="25">
                  <c:v>81.047707641371531</c:v>
                </c:pt>
                <c:pt idx="26">
                  <c:v>70.97626689651797</c:v>
                </c:pt>
                <c:pt idx="27">
                  <c:v>80.442597358622479</c:v>
                </c:pt>
                <c:pt idx="28">
                  <c:v>79.833462396236413</c:v>
                </c:pt>
                <c:pt idx="29">
                  <c:v>77.640217099024213</c:v>
                </c:pt>
                <c:pt idx="30">
                  <c:v>73.212675641288058</c:v>
                </c:pt>
                <c:pt idx="31">
                  <c:v>74.741395316726795</c:v>
                </c:pt>
                <c:pt idx="32">
                  <c:v>77.115967248954007</c:v>
                </c:pt>
                <c:pt idx="33">
                  <c:v>77.274929348090694</c:v>
                </c:pt>
                <c:pt idx="34">
                  <c:v>76.365997493013225</c:v>
                </c:pt>
                <c:pt idx="35">
                  <c:v>79.713948779084717</c:v>
                </c:pt>
                <c:pt idx="36">
                  <c:v>77.829934496501323</c:v>
                </c:pt>
                <c:pt idx="37">
                  <c:v>70.981337448312047</c:v>
                </c:pt>
                <c:pt idx="38">
                  <c:v>72.992547866274379</c:v>
                </c:pt>
                <c:pt idx="39">
                  <c:v>68.277449472041837</c:v>
                </c:pt>
                <c:pt idx="40">
                  <c:v>78.648234270772392</c:v>
                </c:pt>
                <c:pt idx="41">
                  <c:v>68.52501713204019</c:v>
                </c:pt>
                <c:pt idx="42">
                  <c:v>70.507066239760832</c:v>
                </c:pt>
                <c:pt idx="43">
                  <c:v>62.814118915417474</c:v>
                </c:pt>
                <c:pt idx="44">
                  <c:v>64.702069333518793</c:v>
                </c:pt>
                <c:pt idx="45">
                  <c:v>59.710664526806212</c:v>
                </c:pt>
                <c:pt idx="46">
                  <c:v>65.629511318317611</c:v>
                </c:pt>
                <c:pt idx="47">
                  <c:v>64.268461716675375</c:v>
                </c:pt>
                <c:pt idx="48">
                  <c:v>57.856499192320904</c:v>
                </c:pt>
                <c:pt idx="49">
                  <c:v>41.769216145956008</c:v>
                </c:pt>
                <c:pt idx="50">
                  <c:v>41.42259162567975</c:v>
                </c:pt>
                <c:pt idx="51">
                  <c:v>42.905742940062758</c:v>
                </c:pt>
                <c:pt idx="52">
                  <c:v>36.067129012907273</c:v>
                </c:pt>
                <c:pt idx="53">
                  <c:v>36.240657311406132</c:v>
                </c:pt>
                <c:pt idx="54">
                  <c:v>30.164132544329149</c:v>
                </c:pt>
                <c:pt idx="55">
                  <c:v>44.338210114828733</c:v>
                </c:pt>
                <c:pt idx="56">
                  <c:v>35.855137429058644</c:v>
                </c:pt>
                <c:pt idx="57">
                  <c:v>40.701978194089243</c:v>
                </c:pt>
                <c:pt idx="58">
                  <c:v>35.381326825575883</c:v>
                </c:pt>
                <c:pt idx="59">
                  <c:v>41.754265168424759</c:v>
                </c:pt>
                <c:pt idx="60">
                  <c:v>24.070691255434483</c:v>
                </c:pt>
                <c:pt idx="61">
                  <c:v>28.854579897312561</c:v>
                </c:pt>
                <c:pt idx="62">
                  <c:v>31.528382316766269</c:v>
                </c:pt>
                <c:pt idx="63">
                  <c:v>36.481445480863655</c:v>
                </c:pt>
                <c:pt idx="64">
                  <c:v>41.024644167319678</c:v>
                </c:pt>
                <c:pt idx="65">
                  <c:v>46.761723668969687</c:v>
                </c:pt>
                <c:pt idx="66">
                  <c:v>53.879296288028065</c:v>
                </c:pt>
                <c:pt idx="67">
                  <c:v>56.412278460420268</c:v>
                </c:pt>
                <c:pt idx="68">
                  <c:v>63.341100790605687</c:v>
                </c:pt>
                <c:pt idx="69">
                  <c:v>50.087127937351148</c:v>
                </c:pt>
                <c:pt idx="70">
                  <c:v>51.906604362685684</c:v>
                </c:pt>
                <c:pt idx="71">
                  <c:v>57.411502367469708</c:v>
                </c:pt>
                <c:pt idx="72">
                  <c:v>65.685163364784842</c:v>
                </c:pt>
                <c:pt idx="73">
                  <c:v>62.620915789087526</c:v>
                </c:pt>
                <c:pt idx="74">
                  <c:v>85.314147114306508</c:v>
                </c:pt>
                <c:pt idx="75">
                  <c:v>84.95015289784908</c:v>
                </c:pt>
                <c:pt idx="76">
                  <c:v>87.053419315774661</c:v>
                </c:pt>
                <c:pt idx="77">
                  <c:v>87.727769854961153</c:v>
                </c:pt>
                <c:pt idx="78">
                  <c:v>81.738520242917886</c:v>
                </c:pt>
                <c:pt idx="79">
                  <c:v>81.410409513973264</c:v>
                </c:pt>
                <c:pt idx="80">
                  <c:v>72.759994791654464</c:v>
                </c:pt>
                <c:pt idx="81">
                  <c:v>69.929090873063558</c:v>
                </c:pt>
                <c:pt idx="82">
                  <c:v>69.733344018240189</c:v>
                </c:pt>
                <c:pt idx="83">
                  <c:v>83.855977123902761</c:v>
                </c:pt>
                <c:pt idx="84">
                  <c:v>86.204819803666851</c:v>
                </c:pt>
                <c:pt idx="85">
                  <c:v>71.216060182689958</c:v>
                </c:pt>
                <c:pt idx="86">
                  <c:v>69.463346417363709</c:v>
                </c:pt>
                <c:pt idx="87">
                  <c:v>65.350488732805587</c:v>
                </c:pt>
                <c:pt idx="88">
                  <c:v>54.803389488719233</c:v>
                </c:pt>
                <c:pt idx="89">
                  <c:v>51.589315917392263</c:v>
                </c:pt>
                <c:pt idx="90">
                  <c:v>46.990012955973064</c:v>
                </c:pt>
                <c:pt idx="91">
                  <c:v>45.936149029107071</c:v>
                </c:pt>
                <c:pt idx="92">
                  <c:v>45.745936171985271</c:v>
                </c:pt>
                <c:pt idx="93">
                  <c:v>38.891344346168538</c:v>
                </c:pt>
                <c:pt idx="94">
                  <c:v>37.515376604435119</c:v>
                </c:pt>
                <c:pt idx="95">
                  <c:v>37.628028940355236</c:v>
                </c:pt>
                <c:pt idx="96">
                  <c:v>35.370091311041506</c:v>
                </c:pt>
                <c:pt idx="97">
                  <c:v>26.436437452433168</c:v>
                </c:pt>
                <c:pt idx="98">
                  <c:v>14.221385586565944</c:v>
                </c:pt>
                <c:pt idx="99">
                  <c:v>23.456238192409799</c:v>
                </c:pt>
                <c:pt idx="100">
                  <c:v>27.377076510886326</c:v>
                </c:pt>
                <c:pt idx="101">
                  <c:v>25.788159820465282</c:v>
                </c:pt>
                <c:pt idx="102">
                  <c:v>36.53897957122031</c:v>
                </c:pt>
                <c:pt idx="103">
                  <c:v>38.111875064905064</c:v>
                </c:pt>
                <c:pt idx="104">
                  <c:v>41.530517320285043</c:v>
                </c:pt>
                <c:pt idx="105">
                  <c:v>41.277434457198531</c:v>
                </c:pt>
                <c:pt idx="106">
                  <c:v>45.839774382237792</c:v>
                </c:pt>
                <c:pt idx="107">
                  <c:v>57.486503041704964</c:v>
                </c:pt>
                <c:pt idx="108">
                  <c:v>68.647648965191991</c:v>
                </c:pt>
                <c:pt idx="109">
                  <c:v>64.331724726938887</c:v>
                </c:pt>
                <c:pt idx="110">
                  <c:v>65.850297289370175</c:v>
                </c:pt>
                <c:pt idx="111">
                  <c:v>67.985363504042098</c:v>
                </c:pt>
                <c:pt idx="112">
                  <c:v>64.69062886884214</c:v>
                </c:pt>
                <c:pt idx="113">
                  <c:v>49.653318584746842</c:v>
                </c:pt>
                <c:pt idx="114">
                  <c:v>54.017618920863441</c:v>
                </c:pt>
                <c:pt idx="115">
                  <c:v>68.972303792367796</c:v>
                </c:pt>
                <c:pt idx="116">
                  <c:v>65.070404128474308</c:v>
                </c:pt>
                <c:pt idx="117">
                  <c:v>55.290450779065232</c:v>
                </c:pt>
                <c:pt idx="118">
                  <c:v>52.355417672818021</c:v>
                </c:pt>
                <c:pt idx="119">
                  <c:v>50.661020708917057</c:v>
                </c:pt>
                <c:pt idx="120">
                  <c:v>40.391899618450751</c:v>
                </c:pt>
                <c:pt idx="121">
                  <c:v>32.872568909908836</c:v>
                </c:pt>
                <c:pt idx="122">
                  <c:v>39.678386646724036</c:v>
                </c:pt>
                <c:pt idx="123">
                  <c:v>38.541375245380451</c:v>
                </c:pt>
                <c:pt idx="124">
                  <c:v>40.256919920550558</c:v>
                </c:pt>
                <c:pt idx="125">
                  <c:v>39.596313871874266</c:v>
                </c:pt>
                <c:pt idx="126">
                  <c:v>40.858059304838051</c:v>
                </c:pt>
                <c:pt idx="127">
                  <c:v>48.70101964321276</c:v>
                </c:pt>
                <c:pt idx="128">
                  <c:v>51.452282375633459</c:v>
                </c:pt>
                <c:pt idx="129">
                  <c:v>48.761440811652299</c:v>
                </c:pt>
                <c:pt idx="130">
                  <c:v>50.213007608221858</c:v>
                </c:pt>
                <c:pt idx="131">
                  <c:v>64.962988982534654</c:v>
                </c:pt>
                <c:pt idx="132">
                  <c:v>66.724456281045093</c:v>
                </c:pt>
                <c:pt idx="133">
                  <c:v>62.496332886688478</c:v>
                </c:pt>
                <c:pt idx="134">
                  <c:v>72.739305179184612</c:v>
                </c:pt>
                <c:pt idx="135">
                  <c:v>77.752688062361131</c:v>
                </c:pt>
                <c:pt idx="136">
                  <c:v>70.052772322864001</c:v>
                </c:pt>
                <c:pt idx="137">
                  <c:v>81.035844696830537</c:v>
                </c:pt>
                <c:pt idx="138">
                  <c:v>81.170056310348315</c:v>
                </c:pt>
                <c:pt idx="139">
                  <c:v>82.620512387912896</c:v>
                </c:pt>
                <c:pt idx="140">
                  <c:v>81.576302345198997</c:v>
                </c:pt>
                <c:pt idx="141">
                  <c:v>77.763567489435587</c:v>
                </c:pt>
                <c:pt idx="142">
                  <c:v>75.40594318224035</c:v>
                </c:pt>
                <c:pt idx="143">
                  <c:v>70.749074029268712</c:v>
                </c:pt>
                <c:pt idx="144">
                  <c:v>69.851629472328682</c:v>
                </c:pt>
                <c:pt idx="145">
                  <c:v>69.282098497825757</c:v>
                </c:pt>
                <c:pt idx="146">
                  <c:v>63.642151696736804</c:v>
                </c:pt>
                <c:pt idx="147">
                  <c:v>68.584220965242608</c:v>
                </c:pt>
                <c:pt idx="148">
                  <c:v>55.209175150304262</c:v>
                </c:pt>
                <c:pt idx="149">
                  <c:v>61.66932212962076</c:v>
                </c:pt>
                <c:pt idx="150">
                  <c:v>60.749522079102199</c:v>
                </c:pt>
                <c:pt idx="151">
                  <c:v>46.535098813967601</c:v>
                </c:pt>
                <c:pt idx="152">
                  <c:v>51.583291027877436</c:v>
                </c:pt>
                <c:pt idx="153">
                  <c:v>53.082699034937598</c:v>
                </c:pt>
                <c:pt idx="154">
                  <c:v>58.014268220240744</c:v>
                </c:pt>
                <c:pt idx="155">
                  <c:v>57.442691349295487</c:v>
                </c:pt>
                <c:pt idx="156">
                  <c:v>58.175451405141807</c:v>
                </c:pt>
                <c:pt idx="157">
                  <c:v>63.356125494939214</c:v>
                </c:pt>
                <c:pt idx="158">
                  <c:v>61.708469679303093</c:v>
                </c:pt>
                <c:pt idx="159">
                  <c:v>55.750631763479156</c:v>
                </c:pt>
                <c:pt idx="160">
                  <c:v>61.491098353353294</c:v>
                </c:pt>
                <c:pt idx="161">
                  <c:v>60.39266167365178</c:v>
                </c:pt>
                <c:pt idx="162">
                  <c:v>71.538398585895436</c:v>
                </c:pt>
                <c:pt idx="163">
                  <c:v>58.166996665737265</c:v>
                </c:pt>
                <c:pt idx="164">
                  <c:v>61.680043500320139</c:v>
                </c:pt>
                <c:pt idx="165">
                  <c:v>69.254731907350276</c:v>
                </c:pt>
                <c:pt idx="166">
                  <c:v>65.930363286115764</c:v>
                </c:pt>
                <c:pt idx="167">
                  <c:v>62.338922479481141</c:v>
                </c:pt>
                <c:pt idx="168">
                  <c:v>58.604453791915887</c:v>
                </c:pt>
                <c:pt idx="169">
                  <c:v>59.875111993769586</c:v>
                </c:pt>
                <c:pt idx="170">
                  <c:v>49.848674914630998</c:v>
                </c:pt>
                <c:pt idx="171">
                  <c:v>53.046009117602743</c:v>
                </c:pt>
                <c:pt idx="172">
                  <c:v>55.59549145100501</c:v>
                </c:pt>
                <c:pt idx="173">
                  <c:v>61.486214901865843</c:v>
                </c:pt>
                <c:pt idx="174">
                  <c:v>58.460593807609513</c:v>
                </c:pt>
                <c:pt idx="175">
                  <c:v>61.437364636933808</c:v>
                </c:pt>
                <c:pt idx="176">
                  <c:v>66.543476878885784</c:v>
                </c:pt>
                <c:pt idx="177">
                  <c:v>71.990061185318538</c:v>
                </c:pt>
                <c:pt idx="178">
                  <c:v>66.678297408258913</c:v>
                </c:pt>
                <c:pt idx="179">
                  <c:v>66.6348137796424</c:v>
                </c:pt>
                <c:pt idx="180">
                  <c:v>65.937275658649781</c:v>
                </c:pt>
                <c:pt idx="181">
                  <c:v>67.998332299578379</c:v>
                </c:pt>
                <c:pt idx="182">
                  <c:v>68.416509854244595</c:v>
                </c:pt>
                <c:pt idx="183">
                  <c:v>69.498598680583655</c:v>
                </c:pt>
                <c:pt idx="184">
                  <c:v>79.701874333317946</c:v>
                </c:pt>
                <c:pt idx="185">
                  <c:v>78.671594233594845</c:v>
                </c:pt>
                <c:pt idx="186">
                  <c:v>75.610770526354656</c:v>
                </c:pt>
                <c:pt idx="187">
                  <c:v>77.619639511791931</c:v>
                </c:pt>
                <c:pt idx="188">
                  <c:v>76.57215044776683</c:v>
                </c:pt>
                <c:pt idx="189">
                  <c:v>78.609931075551913</c:v>
                </c:pt>
                <c:pt idx="190">
                  <c:v>62.71067090216485</c:v>
                </c:pt>
                <c:pt idx="191">
                  <c:v>67.12929194639905</c:v>
                </c:pt>
                <c:pt idx="192">
                  <c:v>64.324449646737662</c:v>
                </c:pt>
                <c:pt idx="193">
                  <c:v>52.936645318234646</c:v>
                </c:pt>
                <c:pt idx="194">
                  <c:v>50.962668199125133</c:v>
                </c:pt>
                <c:pt idx="195">
                  <c:v>49.901165164687797</c:v>
                </c:pt>
                <c:pt idx="196">
                  <c:v>43.573733713352723</c:v>
                </c:pt>
                <c:pt idx="197">
                  <c:v>39.126276605544497</c:v>
                </c:pt>
                <c:pt idx="198">
                  <c:v>32.057538238753764</c:v>
                </c:pt>
                <c:pt idx="199">
                  <c:v>33.753520565415982</c:v>
                </c:pt>
                <c:pt idx="200">
                  <c:v>34.156864405202839</c:v>
                </c:pt>
                <c:pt idx="201">
                  <c:v>30.140547245737466</c:v>
                </c:pt>
                <c:pt idx="202">
                  <c:v>29.181585320960693</c:v>
                </c:pt>
                <c:pt idx="203">
                  <c:v>28.176728908744977</c:v>
                </c:pt>
                <c:pt idx="204">
                  <c:v>37.899450214998197</c:v>
                </c:pt>
                <c:pt idx="205">
                  <c:v>40.619868944242278</c:v>
                </c:pt>
                <c:pt idx="206">
                  <c:v>39.532070065128281</c:v>
                </c:pt>
                <c:pt idx="207">
                  <c:v>51.099282029795546</c:v>
                </c:pt>
                <c:pt idx="208">
                  <c:v>51.620680125373021</c:v>
                </c:pt>
                <c:pt idx="209">
                  <c:v>46.230834660434546</c:v>
                </c:pt>
                <c:pt idx="210">
                  <c:v>46.154123178135251</c:v>
                </c:pt>
                <c:pt idx="211">
                  <c:v>48.398870883643845</c:v>
                </c:pt>
                <c:pt idx="212">
                  <c:v>54.081855534957967</c:v>
                </c:pt>
                <c:pt idx="213">
                  <c:v>50.070506216394499</c:v>
                </c:pt>
                <c:pt idx="214">
                  <c:v>47.210871343748316</c:v>
                </c:pt>
                <c:pt idx="215">
                  <c:v>46.994038292416064</c:v>
                </c:pt>
                <c:pt idx="216">
                  <c:v>53.366285414203077</c:v>
                </c:pt>
                <c:pt idx="217">
                  <c:v>47.01577399819368</c:v>
                </c:pt>
                <c:pt idx="218">
                  <c:v>36.463929809873903</c:v>
                </c:pt>
                <c:pt idx="219">
                  <c:v>33.503528686748538</c:v>
                </c:pt>
                <c:pt idx="220">
                  <c:v>43.340221802720244</c:v>
                </c:pt>
                <c:pt idx="221">
                  <c:v>41.676047810239098</c:v>
                </c:pt>
                <c:pt idx="222">
                  <c:v>45.518046392019166</c:v>
                </c:pt>
                <c:pt idx="223">
                  <c:v>49.576006911874707</c:v>
                </c:pt>
                <c:pt idx="224">
                  <c:v>56.740209353119809</c:v>
                </c:pt>
                <c:pt idx="225">
                  <c:v>68.238930173751342</c:v>
                </c:pt>
                <c:pt idx="226">
                  <c:v>66.463685916713771</c:v>
                </c:pt>
                <c:pt idx="227">
                  <c:v>63.23860224271332</c:v>
                </c:pt>
                <c:pt idx="228">
                  <c:v>66.501410115940871</c:v>
                </c:pt>
                <c:pt idx="229">
                  <c:v>55.987752218921791</c:v>
                </c:pt>
                <c:pt idx="230">
                  <c:v>46.280032105464713</c:v>
                </c:pt>
                <c:pt idx="231">
                  <c:v>50.025927513571602</c:v>
                </c:pt>
                <c:pt idx="232">
                  <c:v>63.938324795363911</c:v>
                </c:pt>
                <c:pt idx="233">
                  <c:v>76.158675099352735</c:v>
                </c:pt>
                <c:pt idx="234">
                  <c:v>71.165819184493927</c:v>
                </c:pt>
                <c:pt idx="235">
                  <c:v>72.988771509937095</c:v>
                </c:pt>
                <c:pt idx="236">
                  <c:v>61.526453819475478</c:v>
                </c:pt>
                <c:pt idx="237">
                  <c:v>68.003232971487449</c:v>
                </c:pt>
                <c:pt idx="238">
                  <c:v>62.081260017988143</c:v>
                </c:pt>
                <c:pt idx="239">
                  <c:v>62.992392364527838</c:v>
                </c:pt>
                <c:pt idx="240">
                  <c:v>65.486383202926163</c:v>
                </c:pt>
                <c:pt idx="241">
                  <c:v>67.808659381846383</c:v>
                </c:pt>
                <c:pt idx="242">
                  <c:v>61.462109898587613</c:v>
                </c:pt>
                <c:pt idx="243">
                  <c:v>68.755602196083004</c:v>
                </c:pt>
                <c:pt idx="244">
                  <c:v>74.16436368611825</c:v>
                </c:pt>
                <c:pt idx="245">
                  <c:v>63.396876192914711</c:v>
                </c:pt>
                <c:pt idx="246">
                  <c:v>63.68248015615147</c:v>
                </c:pt>
                <c:pt idx="247">
                  <c:v>60.083909973570094</c:v>
                </c:pt>
                <c:pt idx="248">
                  <c:v>62.854164059047733</c:v>
                </c:pt>
                <c:pt idx="249">
                  <c:v>63.040833735952887</c:v>
                </c:pt>
                <c:pt idx="250">
                  <c:v>68.825879815296659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6-D845-856F-68DF07BD34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48250399"/>
        <c:axId val="1350944527"/>
      </c:lineChart>
      <c:catAx>
        <c:axId val="144825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44527"/>
        <c:crosses val="autoZero"/>
        <c:auto val="1"/>
        <c:lblAlgn val="ctr"/>
        <c:lblOffset val="100"/>
        <c:noMultiLvlLbl val="1"/>
      </c:catAx>
      <c:valAx>
        <c:axId val="135094452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50399"/>
        <c:crosses val="autoZero"/>
        <c:crossBetween val="between"/>
        <c:majorUnit val="10"/>
        <c:minorUnit val="6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97690278446971E-2"/>
          <c:y val="9.905500419804357E-2"/>
          <c:w val="0.92606015302385325"/>
          <c:h val="0.88055022745285183"/>
        </c:manualLayout>
      </c:layout>
      <c:areaChart>
        <c:grouping val="standard"/>
        <c:varyColors val="0"/>
        <c:ser>
          <c:idx val="0"/>
          <c:order val="0"/>
          <c:tx>
            <c:strRef>
              <c:f>Sheet2!$AD$1</c:f>
              <c:strCache>
                <c:ptCount val="1"/>
                <c:pt idx="0">
                  <c:v>MACD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Sheet2!$AD$2:$AD$251</c:f>
              <c:numCache>
                <c:formatCode>0.000</c:formatCode>
                <c:ptCount val="250"/>
                <c:pt idx="0">
                  <c:v>0</c:v>
                </c:pt>
                <c:pt idx="1">
                  <c:v>8.1613302269815335E-2</c:v>
                </c:pt>
                <c:pt idx="2">
                  <c:v>0.22117318300830391</c:v>
                </c:pt>
                <c:pt idx="3">
                  <c:v>0.42702775041648522</c:v>
                </c:pt>
                <c:pt idx="4">
                  <c:v>0.30503032788975304</c:v>
                </c:pt>
                <c:pt idx="5">
                  <c:v>0.69256402123116345</c:v>
                </c:pt>
                <c:pt idx="6">
                  <c:v>1.1459923123281897</c:v>
                </c:pt>
                <c:pt idx="7">
                  <c:v>1.1793101386962945</c:v>
                </c:pt>
                <c:pt idx="8">
                  <c:v>0.29119378265400542</c:v>
                </c:pt>
                <c:pt idx="9">
                  <c:v>-0.13494001399722322</c:v>
                </c:pt>
                <c:pt idx="10">
                  <c:v>-1.1007975041136433</c:v>
                </c:pt>
                <c:pt idx="11">
                  <c:v>-1.733618850720859</c:v>
                </c:pt>
                <c:pt idx="12">
                  <c:v>-2.4183194767009297</c:v>
                </c:pt>
                <c:pt idx="13">
                  <c:v>-1.9357560835550913</c:v>
                </c:pt>
                <c:pt idx="14">
                  <c:v>-1.5892654937752155</c:v>
                </c:pt>
                <c:pt idx="15">
                  <c:v>-0.75354351079879223</c:v>
                </c:pt>
                <c:pt idx="16">
                  <c:v>9.9097456728955535E-2</c:v>
                </c:pt>
                <c:pt idx="17">
                  <c:v>0.32612827004618339</c:v>
                </c:pt>
                <c:pt idx="18">
                  <c:v>0.75094557368939263</c:v>
                </c:pt>
                <c:pt idx="19">
                  <c:v>1.5019627808180473</c:v>
                </c:pt>
                <c:pt idx="20">
                  <c:v>2.5368011102855377</c:v>
                </c:pt>
                <c:pt idx="21">
                  <c:v>3.0943426828491027</c:v>
                </c:pt>
                <c:pt idx="22">
                  <c:v>3.3506128100249128</c:v>
                </c:pt>
                <c:pt idx="23">
                  <c:v>3.3737932431610034</c:v>
                </c:pt>
                <c:pt idx="24">
                  <c:v>3.4012393720467884</c:v>
                </c:pt>
                <c:pt idx="25">
                  <c:v>2.313055142248956</c:v>
                </c:pt>
                <c:pt idx="26">
                  <c:v>2.3431474122090208</c:v>
                </c:pt>
                <c:pt idx="27">
                  <c:v>2.7138836223372067</c:v>
                </c:pt>
                <c:pt idx="28">
                  <c:v>2.5314740573467134</c:v>
                </c:pt>
                <c:pt idx="29">
                  <c:v>2.1141962822647145</c:v>
                </c:pt>
                <c:pt idx="30">
                  <c:v>2.4344592355832333</c:v>
                </c:pt>
                <c:pt idx="31">
                  <c:v>2.3983399661386358</c:v>
                </c:pt>
                <c:pt idx="32">
                  <c:v>2.5835182985570526</c:v>
                </c:pt>
                <c:pt idx="33">
                  <c:v>2.8694359343380142</c:v>
                </c:pt>
                <c:pt idx="34">
                  <c:v>4.45269766439867</c:v>
                </c:pt>
                <c:pt idx="35">
                  <c:v>4.8983530997327449</c:v>
                </c:pt>
                <c:pt idx="36">
                  <c:v>4.2794672277559158</c:v>
                </c:pt>
                <c:pt idx="37">
                  <c:v>4.2623430652354557</c:v>
                </c:pt>
                <c:pt idx="38">
                  <c:v>3.5939518850630918</c:v>
                </c:pt>
                <c:pt idx="39">
                  <c:v>3.2590431210891921</c:v>
                </c:pt>
                <c:pt idx="40">
                  <c:v>2.2442951247778495</c:v>
                </c:pt>
                <c:pt idx="41">
                  <c:v>2.495878016236091</c:v>
                </c:pt>
                <c:pt idx="42">
                  <c:v>1.4252409600838689</c:v>
                </c:pt>
                <c:pt idx="43">
                  <c:v>0.89340349721746293</c:v>
                </c:pt>
                <c:pt idx="44">
                  <c:v>0.37002330251777948</c:v>
                </c:pt>
                <c:pt idx="45">
                  <c:v>1.2158803478279054</c:v>
                </c:pt>
                <c:pt idx="46">
                  <c:v>1.6350386474487095</c:v>
                </c:pt>
                <c:pt idx="47">
                  <c:v>1.1291272890935034</c:v>
                </c:pt>
                <c:pt idx="48">
                  <c:v>-0.12121235116362072</c:v>
                </c:pt>
                <c:pt idx="49">
                  <c:v>-0.94468495221634896</c:v>
                </c:pt>
                <c:pt idx="50">
                  <c:v>-1.589304434033977</c:v>
                </c:pt>
                <c:pt idx="51">
                  <c:v>-2.151992955268355</c:v>
                </c:pt>
                <c:pt idx="52">
                  <c:v>-2.650055113629918</c:v>
                </c:pt>
                <c:pt idx="53">
                  <c:v>-3.5443246597019993</c:v>
                </c:pt>
                <c:pt idx="54">
                  <c:v>-2.3570930251215714</c:v>
                </c:pt>
                <c:pt idx="55">
                  <c:v>-1.8568845842023762</c:v>
                </c:pt>
                <c:pt idx="56">
                  <c:v>-1.5878181323062677</c:v>
                </c:pt>
                <c:pt idx="57">
                  <c:v>-2.1134259281299705</c:v>
                </c:pt>
                <c:pt idx="58">
                  <c:v>-1.5697412334500029</c:v>
                </c:pt>
                <c:pt idx="59">
                  <c:v>-3.3719993723384789</c:v>
                </c:pt>
                <c:pt idx="60">
                  <c:v>-3.4558925762180195</c:v>
                </c:pt>
                <c:pt idx="61">
                  <c:v>-3.1819446022880271</c:v>
                </c:pt>
                <c:pt idx="62">
                  <c:v>-2.638300942248037</c:v>
                </c:pt>
                <c:pt idx="63">
                  <c:v>-1.6456939039806144</c:v>
                </c:pt>
                <c:pt idx="64">
                  <c:v>-0.30617088905471235</c:v>
                </c:pt>
                <c:pt idx="65">
                  <c:v>1.4565203015616817</c:v>
                </c:pt>
                <c:pt idx="66">
                  <c:v>2.4284435749276838</c:v>
                </c:pt>
                <c:pt idx="67">
                  <c:v>3.2098179825023436</c:v>
                </c:pt>
                <c:pt idx="68">
                  <c:v>2.3931665381473408</c:v>
                </c:pt>
                <c:pt idx="69">
                  <c:v>1.8186710811608862</c:v>
                </c:pt>
                <c:pt idx="70">
                  <c:v>2.3325923309659942</c:v>
                </c:pt>
                <c:pt idx="71">
                  <c:v>3.2273424115875713</c:v>
                </c:pt>
                <c:pt idx="72">
                  <c:v>3.4385009631301955</c:v>
                </c:pt>
                <c:pt idx="73">
                  <c:v>4.0660055917175271</c:v>
                </c:pt>
                <c:pt idx="74">
                  <c:v>4.6058557621927037</c:v>
                </c:pt>
                <c:pt idx="75">
                  <c:v>5.8303450083464554</c:v>
                </c:pt>
                <c:pt idx="76">
                  <c:v>6.7343855754073445</c:v>
                </c:pt>
                <c:pt idx="77">
                  <c:v>6.2462418761540164</c:v>
                </c:pt>
                <c:pt idx="78">
                  <c:v>6.1160673605257614</c:v>
                </c:pt>
                <c:pt idx="79">
                  <c:v>5.0057964085256401</c:v>
                </c:pt>
                <c:pt idx="80">
                  <c:v>3.8047454394118745</c:v>
                </c:pt>
                <c:pt idx="81">
                  <c:v>3.2816806318314491</c:v>
                </c:pt>
                <c:pt idx="82">
                  <c:v>4.7143872787497969</c:v>
                </c:pt>
                <c:pt idx="83">
                  <c:v>6.7462532522334868</c:v>
                </c:pt>
                <c:pt idx="84">
                  <c:v>5.5019425726873976</c:v>
                </c:pt>
                <c:pt idx="85">
                  <c:v>4.5779242049748632</c:v>
                </c:pt>
                <c:pt idx="86">
                  <c:v>3.0368049928264611</c:v>
                </c:pt>
                <c:pt idx="87">
                  <c:v>0.37607456136368</c:v>
                </c:pt>
                <c:pt idx="88">
                  <c:v>-1.4051154589304247</c:v>
                </c:pt>
                <c:pt idx="89">
                  <c:v>-2.0974884917877148</c:v>
                </c:pt>
                <c:pt idx="90">
                  <c:v>-1.908782019138215</c:v>
                </c:pt>
                <c:pt idx="91">
                  <c:v>-2.2485592972912798</c:v>
                </c:pt>
                <c:pt idx="92">
                  <c:v>-3.3931714806156492</c:v>
                </c:pt>
                <c:pt idx="93">
                  <c:v>-4.8417112988476276</c:v>
                </c:pt>
                <c:pt idx="94">
                  <c:v>-5.5301849320440795</c:v>
                </c:pt>
                <c:pt idx="95">
                  <c:v>-5.6261956914828204</c:v>
                </c:pt>
                <c:pt idx="96">
                  <c:v>-4.8142493345045523</c:v>
                </c:pt>
                <c:pt idx="97">
                  <c:v>-3.9641509871492246</c:v>
                </c:pt>
                <c:pt idx="98">
                  <c:v>-2.7423919120949733</c:v>
                </c:pt>
                <c:pt idx="99">
                  <c:v>-1.392598093133472</c:v>
                </c:pt>
                <c:pt idx="100">
                  <c:v>-1.814891582166581</c:v>
                </c:pt>
                <c:pt idx="101">
                  <c:v>-1.4254448314158594</c:v>
                </c:pt>
                <c:pt idx="102">
                  <c:v>-1.1571386462888995</c:v>
                </c:pt>
                <c:pt idx="103">
                  <c:v>-0.36192536312699986</c:v>
                </c:pt>
                <c:pt idx="104">
                  <c:v>0.47238547676423082</c:v>
                </c:pt>
                <c:pt idx="105">
                  <c:v>1.0295376423673588</c:v>
                </c:pt>
                <c:pt idx="106">
                  <c:v>1.6662953589826657</c:v>
                </c:pt>
                <c:pt idx="107">
                  <c:v>1.8515996665385046</c:v>
                </c:pt>
                <c:pt idx="108">
                  <c:v>1.2354595484586071</c:v>
                </c:pt>
                <c:pt idx="109">
                  <c:v>0.88602687234188693</c:v>
                </c:pt>
                <c:pt idx="110">
                  <c:v>1.5005332573840633</c:v>
                </c:pt>
                <c:pt idx="111">
                  <c:v>1.4777636485809182</c:v>
                </c:pt>
                <c:pt idx="112">
                  <c:v>3.0196721245943081E-2</c:v>
                </c:pt>
                <c:pt idx="113">
                  <c:v>0.42973393368896495</c:v>
                </c:pt>
                <c:pt idx="114">
                  <c:v>1.5286027013147816</c:v>
                </c:pt>
                <c:pt idx="115">
                  <c:v>1.8416621821678234</c:v>
                </c:pt>
                <c:pt idx="116">
                  <c:v>0.62206398075136349</c:v>
                </c:pt>
                <c:pt idx="117">
                  <c:v>1.2379616300108864E-3</c:v>
                </c:pt>
                <c:pt idx="118">
                  <c:v>-0.20747772911613538</c:v>
                </c:pt>
                <c:pt idx="119">
                  <c:v>-1.9773317932725547</c:v>
                </c:pt>
                <c:pt idx="120">
                  <c:v>-4.0008820609518807</c:v>
                </c:pt>
                <c:pt idx="121">
                  <c:v>-3.7424488981498314</c:v>
                </c:pt>
                <c:pt idx="122">
                  <c:v>-4.2644243161606425</c:v>
                </c:pt>
                <c:pt idx="123">
                  <c:v>-3.8785411074707099</c:v>
                </c:pt>
                <c:pt idx="124">
                  <c:v>-2.6789902274796304</c:v>
                </c:pt>
                <c:pt idx="125">
                  <c:v>-1.7929526012262897</c:v>
                </c:pt>
                <c:pt idx="126">
                  <c:v>-0.77297984543946541</c:v>
                </c:pt>
                <c:pt idx="127">
                  <c:v>1.5736750734312182</c:v>
                </c:pt>
                <c:pt idx="128">
                  <c:v>3.0692100897323087</c:v>
                </c:pt>
                <c:pt idx="129">
                  <c:v>3.787135493457555</c:v>
                </c:pt>
                <c:pt idx="130">
                  <c:v>5.8502979766556678</c:v>
                </c:pt>
                <c:pt idx="131">
                  <c:v>7.2048142355287723</c:v>
                </c:pt>
                <c:pt idx="132">
                  <c:v>6.7492014518174415</c:v>
                </c:pt>
                <c:pt idx="133">
                  <c:v>6.0931625484570304</c:v>
                </c:pt>
                <c:pt idx="134">
                  <c:v>4.792251138277976</c:v>
                </c:pt>
                <c:pt idx="135">
                  <c:v>3.1736328289393043</c:v>
                </c:pt>
                <c:pt idx="136">
                  <c:v>3.5452603116603427</c:v>
                </c:pt>
                <c:pt idx="137">
                  <c:v>3.9565356342203586</c:v>
                </c:pt>
                <c:pt idx="138">
                  <c:v>5.4662839322821242</c:v>
                </c:pt>
                <c:pt idx="139">
                  <c:v>5.7862518267971268</c:v>
                </c:pt>
                <c:pt idx="140">
                  <c:v>5.1696036011888964</c:v>
                </c:pt>
                <c:pt idx="141">
                  <c:v>5.2254302202275369</c:v>
                </c:pt>
                <c:pt idx="142">
                  <c:v>4.4167468217684984</c:v>
                </c:pt>
                <c:pt idx="143">
                  <c:v>3.6192836087006981</c:v>
                </c:pt>
                <c:pt idx="144">
                  <c:v>4.7051164013222717</c:v>
                </c:pt>
                <c:pt idx="145">
                  <c:v>4.4926971548430004</c:v>
                </c:pt>
                <c:pt idx="146">
                  <c:v>4.057999905779667</c:v>
                </c:pt>
                <c:pt idx="147">
                  <c:v>1.4772167832213654</c:v>
                </c:pt>
                <c:pt idx="148">
                  <c:v>0.93659569970770917</c:v>
                </c:pt>
                <c:pt idx="149">
                  <c:v>-0.18806551399330829</c:v>
                </c:pt>
                <c:pt idx="150">
                  <c:v>-2.5658464844395894</c:v>
                </c:pt>
                <c:pt idx="151">
                  <c:v>-1.9992004183130234</c:v>
                </c:pt>
                <c:pt idx="152">
                  <c:v>0.40147001259239801</c:v>
                </c:pt>
                <c:pt idx="153">
                  <c:v>3.0469988889426531</c:v>
                </c:pt>
                <c:pt idx="154">
                  <c:v>3.7085600688246245</c:v>
                </c:pt>
                <c:pt idx="155">
                  <c:v>4.8008246120152762</c:v>
                </c:pt>
                <c:pt idx="156">
                  <c:v>6.3288384089425449</c:v>
                </c:pt>
                <c:pt idx="157">
                  <c:v>6.2303993012298804</c:v>
                </c:pt>
                <c:pt idx="158">
                  <c:v>5.4286296285698086</c:v>
                </c:pt>
                <c:pt idx="159">
                  <c:v>6.0705823974639657</c:v>
                </c:pt>
                <c:pt idx="160">
                  <c:v>5.7012549787104376</c:v>
                </c:pt>
                <c:pt idx="161">
                  <c:v>6.1502173363506074</c:v>
                </c:pt>
                <c:pt idx="162">
                  <c:v>3.2245660667117875</c:v>
                </c:pt>
                <c:pt idx="163">
                  <c:v>1.7372148598926742</c:v>
                </c:pt>
                <c:pt idx="164">
                  <c:v>0.81418250404871628</c:v>
                </c:pt>
                <c:pt idx="165">
                  <c:v>0.51981200683866291</c:v>
                </c:pt>
                <c:pt idx="166">
                  <c:v>1.0484221654488692</c:v>
                </c:pt>
                <c:pt idx="167">
                  <c:v>1.5869843462106701</c:v>
                </c:pt>
                <c:pt idx="168">
                  <c:v>1.4501778903812692</c:v>
                </c:pt>
                <c:pt idx="169">
                  <c:v>0.15797482668276075</c:v>
                </c:pt>
                <c:pt idx="170">
                  <c:v>1.4491569333200118</c:v>
                </c:pt>
                <c:pt idx="171">
                  <c:v>2.0791020497029535</c:v>
                </c:pt>
                <c:pt idx="172">
                  <c:v>3.414228829829824</c:v>
                </c:pt>
                <c:pt idx="173">
                  <c:v>4.4759260260950668</c:v>
                </c:pt>
                <c:pt idx="174">
                  <c:v>5.094037719015148</c:v>
                </c:pt>
                <c:pt idx="175">
                  <c:v>7.7762473330224964</c:v>
                </c:pt>
                <c:pt idx="176">
                  <c:v>6.8852602991117919</c:v>
                </c:pt>
                <c:pt idx="177">
                  <c:v>5.1683994395987725</c:v>
                </c:pt>
                <c:pt idx="178">
                  <c:v>3.8863034573848552</c:v>
                </c:pt>
                <c:pt idx="179">
                  <c:v>2.9471510379045185</c:v>
                </c:pt>
                <c:pt idx="180">
                  <c:v>3.7355150350501276</c:v>
                </c:pt>
                <c:pt idx="181">
                  <c:v>4.400972229512945</c:v>
                </c:pt>
                <c:pt idx="182">
                  <c:v>4.3438213332904638</c:v>
                </c:pt>
                <c:pt idx="183">
                  <c:v>5.9589216634055333</c:v>
                </c:pt>
                <c:pt idx="184">
                  <c:v>7.7651365882059054</c:v>
                </c:pt>
                <c:pt idx="185">
                  <c:v>7.7055620222004677</c:v>
                </c:pt>
                <c:pt idx="186">
                  <c:v>9.4871404108723993</c:v>
                </c:pt>
                <c:pt idx="187">
                  <c:v>9.7839308222733052</c:v>
                </c:pt>
                <c:pt idx="188">
                  <c:v>10.962787447691028</c:v>
                </c:pt>
                <c:pt idx="189">
                  <c:v>8.606460095614068</c:v>
                </c:pt>
                <c:pt idx="190">
                  <c:v>5.9449211978040921</c:v>
                </c:pt>
                <c:pt idx="191">
                  <c:v>2.7449212679454149</c:v>
                </c:pt>
                <c:pt idx="192">
                  <c:v>-2.2636611097899504</c:v>
                </c:pt>
                <c:pt idx="193">
                  <c:v>-5.458015853686959</c:v>
                </c:pt>
                <c:pt idx="194">
                  <c:v>-5.6969456256266255</c:v>
                </c:pt>
                <c:pt idx="195">
                  <c:v>-7.3865839802357982</c:v>
                </c:pt>
                <c:pt idx="196">
                  <c:v>-10.099489853500614</c:v>
                </c:pt>
                <c:pt idx="197">
                  <c:v>-11.493234432039912</c:v>
                </c:pt>
                <c:pt idx="198">
                  <c:v>-9.61373612960125</c:v>
                </c:pt>
                <c:pt idx="199">
                  <c:v>-8.2322335328665588</c:v>
                </c:pt>
                <c:pt idx="200">
                  <c:v>-5.7905939976545255</c:v>
                </c:pt>
                <c:pt idx="201">
                  <c:v>-4.7541315367129471</c:v>
                </c:pt>
                <c:pt idx="202">
                  <c:v>-2.4889957785782997</c:v>
                </c:pt>
                <c:pt idx="203">
                  <c:v>0.57031921622385084</c:v>
                </c:pt>
                <c:pt idx="204">
                  <c:v>2.4650802662654314</c:v>
                </c:pt>
                <c:pt idx="205">
                  <c:v>1.4193424143381606</c:v>
                </c:pt>
                <c:pt idx="206">
                  <c:v>1.9927863214570607</c:v>
                </c:pt>
                <c:pt idx="207">
                  <c:v>1.6641363347881679</c:v>
                </c:pt>
                <c:pt idx="208">
                  <c:v>0.68859949342885329</c:v>
                </c:pt>
                <c:pt idx="209">
                  <c:v>-1.8469951656397257</c:v>
                </c:pt>
                <c:pt idx="210">
                  <c:v>-4.6146215336072771</c:v>
                </c:pt>
                <c:pt idx="211">
                  <c:v>-4.5648373393233612</c:v>
                </c:pt>
                <c:pt idx="212">
                  <c:v>-3.6903383246716714</c:v>
                </c:pt>
                <c:pt idx="213">
                  <c:v>-4.1501096193558737</c:v>
                </c:pt>
                <c:pt idx="214">
                  <c:v>-3.0278315955367816</c:v>
                </c:pt>
                <c:pt idx="215">
                  <c:v>-0.80407484044025068</c:v>
                </c:pt>
                <c:pt idx="216">
                  <c:v>-0.24039815185449243</c:v>
                </c:pt>
                <c:pt idx="217">
                  <c:v>-1.5961486647198058</c:v>
                </c:pt>
                <c:pt idx="218">
                  <c:v>-3.0212929302420832</c:v>
                </c:pt>
                <c:pt idx="219">
                  <c:v>-2.176191371140078</c:v>
                </c:pt>
                <c:pt idx="220">
                  <c:v>-0.80922880703406008</c:v>
                </c:pt>
                <c:pt idx="221">
                  <c:v>0.64620680111306683</c:v>
                </c:pt>
                <c:pt idx="222">
                  <c:v>1.9610611389699102</c:v>
                </c:pt>
                <c:pt idx="223">
                  <c:v>2.5245518693802467</c:v>
                </c:pt>
                <c:pt idx="224">
                  <c:v>4.2677380794487476</c:v>
                </c:pt>
                <c:pt idx="225">
                  <c:v>5.4084593794850093</c:v>
                </c:pt>
                <c:pt idx="226">
                  <c:v>5.3129140886719597</c:v>
                </c:pt>
                <c:pt idx="227">
                  <c:v>4.3601083259021038</c:v>
                </c:pt>
                <c:pt idx="228">
                  <c:v>2.1457043290947979</c:v>
                </c:pt>
                <c:pt idx="229">
                  <c:v>-0.13337506041841607</c:v>
                </c:pt>
                <c:pt idx="230">
                  <c:v>-1.1200662768154928</c:v>
                </c:pt>
                <c:pt idx="231">
                  <c:v>-9.8278050676697148E-2</c:v>
                </c:pt>
                <c:pt idx="232">
                  <c:v>3.6656950560381745</c:v>
                </c:pt>
                <c:pt idx="233">
                  <c:v>5.0356643978086311</c:v>
                </c:pt>
                <c:pt idx="234">
                  <c:v>7.058824134595767</c:v>
                </c:pt>
                <c:pt idx="235">
                  <c:v>5.5622094606840164</c:v>
                </c:pt>
                <c:pt idx="236">
                  <c:v>8.0089632833491464</c:v>
                </c:pt>
                <c:pt idx="237">
                  <c:v>7.0537134958428283</c:v>
                </c:pt>
                <c:pt idx="238">
                  <c:v>8.1710171585025364</c:v>
                </c:pt>
                <c:pt idx="239">
                  <c:v>10.1794337514105</c:v>
                </c:pt>
                <c:pt idx="240">
                  <c:v>11.413397846462487</c:v>
                </c:pt>
                <c:pt idx="241">
                  <c:v>8.4718337666465118</c:v>
                </c:pt>
                <c:pt idx="242">
                  <c:v>8.937421462448583</c:v>
                </c:pt>
                <c:pt idx="243">
                  <c:v>11.221002706078195</c:v>
                </c:pt>
                <c:pt idx="244">
                  <c:v>7.1745090093162958</c:v>
                </c:pt>
                <c:pt idx="245">
                  <c:v>6.2602138472308297</c:v>
                </c:pt>
                <c:pt idx="246">
                  <c:v>5.6932479995420522</c:v>
                </c:pt>
                <c:pt idx="247">
                  <c:v>6.5096260381745878</c:v>
                </c:pt>
                <c:pt idx="248">
                  <c:v>8.2913741698655485</c:v>
                </c:pt>
                <c:pt idx="249">
                  <c:v>9.658091540020223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3-9C49-8116-42379133FA3E}"/>
            </c:ext>
          </c:extLst>
        </c:ser>
        <c:ser>
          <c:idx val="1"/>
          <c:order val="1"/>
          <c:tx>
            <c:strRef>
              <c:f>Sheet2!$AE$1</c:f>
              <c:strCache>
                <c:ptCount val="1"/>
                <c:pt idx="0">
                  <c:v>MACD-Signal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Sheet2!$AE$2:$AE$251</c:f>
              <c:numCache>
                <c:formatCode>0.000</c:formatCode>
                <c:ptCount val="250"/>
                <c:pt idx="0">
                  <c:v>0</c:v>
                </c:pt>
                <c:pt idx="1">
                  <c:v>5.440886817987689E-2</c:v>
                </c:pt>
                <c:pt idx="2">
                  <c:v>0.16558507806549488</c:v>
                </c:pt>
                <c:pt idx="3">
                  <c:v>0.33988019296615513</c:v>
                </c:pt>
                <c:pt idx="4">
                  <c:v>0.3166469495818871</c:v>
                </c:pt>
                <c:pt idx="5">
                  <c:v>0.56725833068140474</c:v>
                </c:pt>
                <c:pt idx="6">
                  <c:v>0.95308098511259476</c:v>
                </c:pt>
                <c:pt idx="7">
                  <c:v>1.1039004208350613</c:v>
                </c:pt>
                <c:pt idx="8">
                  <c:v>0.56209599538102406</c:v>
                </c:pt>
                <c:pt idx="9">
                  <c:v>9.7405322462192565E-2</c:v>
                </c:pt>
                <c:pt idx="10">
                  <c:v>-0.70139656192169797</c:v>
                </c:pt>
                <c:pt idx="11">
                  <c:v>-1.3895447544544719</c:v>
                </c:pt>
                <c:pt idx="12">
                  <c:v>-2.0753945692854439</c:v>
                </c:pt>
                <c:pt idx="13">
                  <c:v>-1.9823022454652088</c:v>
                </c:pt>
                <c:pt idx="14">
                  <c:v>-1.7202777443385466</c:v>
                </c:pt>
                <c:pt idx="15">
                  <c:v>-1.0757882553120437</c:v>
                </c:pt>
                <c:pt idx="16">
                  <c:v>-0.29253111395137754</c:v>
                </c:pt>
                <c:pt idx="17">
                  <c:v>0.11990847538032974</c:v>
                </c:pt>
                <c:pt idx="18">
                  <c:v>0.54059987425303835</c:v>
                </c:pt>
                <c:pt idx="19">
                  <c:v>1.181508478629711</c:v>
                </c:pt>
                <c:pt idx="20">
                  <c:v>2.0850368997335953</c:v>
                </c:pt>
                <c:pt idx="21">
                  <c:v>2.7579074218106001</c:v>
                </c:pt>
                <c:pt idx="22">
                  <c:v>3.1530443472868086</c:v>
                </c:pt>
                <c:pt idx="23">
                  <c:v>3.3002102778696054</c:v>
                </c:pt>
                <c:pt idx="24">
                  <c:v>3.3675630073210607</c:v>
                </c:pt>
                <c:pt idx="25">
                  <c:v>2.6645577639396576</c:v>
                </c:pt>
                <c:pt idx="26">
                  <c:v>2.4502841961192332</c:v>
                </c:pt>
                <c:pt idx="27">
                  <c:v>2.6260171469312157</c:v>
                </c:pt>
                <c:pt idx="28">
                  <c:v>2.5629884205415476</c:v>
                </c:pt>
                <c:pt idx="29">
                  <c:v>2.2637936616903254</c:v>
                </c:pt>
                <c:pt idx="30">
                  <c:v>2.3775707109522641</c:v>
                </c:pt>
                <c:pt idx="31">
                  <c:v>2.3914168810765122</c:v>
                </c:pt>
                <c:pt idx="32">
                  <c:v>2.5194844927302058</c:v>
                </c:pt>
                <c:pt idx="33">
                  <c:v>2.752785453802078</c:v>
                </c:pt>
                <c:pt idx="34">
                  <c:v>3.8860602608664729</c:v>
                </c:pt>
                <c:pt idx="35">
                  <c:v>4.5609221534439879</c:v>
                </c:pt>
                <c:pt idx="36">
                  <c:v>4.3732855363186065</c:v>
                </c:pt>
                <c:pt idx="37">
                  <c:v>4.2993238889298393</c:v>
                </c:pt>
                <c:pt idx="38">
                  <c:v>3.8290758863520078</c:v>
                </c:pt>
                <c:pt idx="39">
                  <c:v>3.4490540428434642</c:v>
                </c:pt>
                <c:pt idx="40">
                  <c:v>2.6458814307997214</c:v>
                </c:pt>
                <c:pt idx="41">
                  <c:v>2.5458791544239681</c:v>
                </c:pt>
                <c:pt idx="42">
                  <c:v>1.798787024863902</c:v>
                </c:pt>
                <c:pt idx="43">
                  <c:v>1.1951980064329426</c:v>
                </c:pt>
                <c:pt idx="44">
                  <c:v>0.64508153715616723</c:v>
                </c:pt>
                <c:pt idx="45">
                  <c:v>1.0256140776039928</c:v>
                </c:pt>
                <c:pt idx="46">
                  <c:v>1.4318971241671372</c:v>
                </c:pt>
                <c:pt idx="47">
                  <c:v>1.2300505674513813</c:v>
                </c:pt>
                <c:pt idx="48">
                  <c:v>0.32920862170804666</c:v>
                </c:pt>
                <c:pt idx="49">
                  <c:v>-0.52005376090821698</c:v>
                </c:pt>
                <c:pt idx="50">
                  <c:v>-1.2328875429920572</c:v>
                </c:pt>
                <c:pt idx="51">
                  <c:v>-1.8456244845095893</c:v>
                </c:pt>
                <c:pt idx="52">
                  <c:v>-2.3819115705898084</c:v>
                </c:pt>
                <c:pt idx="53">
                  <c:v>-3.1568536299979355</c:v>
                </c:pt>
                <c:pt idx="54">
                  <c:v>-2.6236798934136929</c:v>
                </c:pt>
                <c:pt idx="55">
                  <c:v>-2.1124830206061485</c:v>
                </c:pt>
                <c:pt idx="56">
                  <c:v>-1.7627064284062279</c:v>
                </c:pt>
                <c:pt idx="57">
                  <c:v>-1.9965194282220562</c:v>
                </c:pt>
                <c:pt idx="58">
                  <c:v>-1.7120006317073542</c:v>
                </c:pt>
                <c:pt idx="59">
                  <c:v>-2.8186664587947705</c:v>
                </c:pt>
                <c:pt idx="60">
                  <c:v>-3.2434838704102695</c:v>
                </c:pt>
                <c:pt idx="61">
                  <c:v>-3.2024576916621079</c:v>
                </c:pt>
                <c:pt idx="62">
                  <c:v>-2.8263531920527276</c:v>
                </c:pt>
                <c:pt idx="63">
                  <c:v>-2.0392470000046523</c:v>
                </c:pt>
                <c:pt idx="64">
                  <c:v>-0.88386292603802574</c:v>
                </c:pt>
                <c:pt idx="65">
                  <c:v>0.67639255902844586</c:v>
                </c:pt>
                <c:pt idx="66">
                  <c:v>1.8444265696279378</c:v>
                </c:pt>
                <c:pt idx="67">
                  <c:v>2.7546875115442084</c:v>
                </c:pt>
                <c:pt idx="68">
                  <c:v>2.5136735292796302</c:v>
                </c:pt>
                <c:pt idx="69">
                  <c:v>2.0503385638671343</c:v>
                </c:pt>
                <c:pt idx="70">
                  <c:v>2.238507741933041</c:v>
                </c:pt>
                <c:pt idx="71">
                  <c:v>2.8977308550360616</c:v>
                </c:pt>
                <c:pt idx="72">
                  <c:v>3.2582442604321509</c:v>
                </c:pt>
                <c:pt idx="73">
                  <c:v>3.796751814622402</c:v>
                </c:pt>
                <c:pt idx="74">
                  <c:v>4.3361544463359367</c:v>
                </c:pt>
                <c:pt idx="75">
                  <c:v>5.3322814876762825</c:v>
                </c:pt>
                <c:pt idx="76">
                  <c:v>6.2670175461636575</c:v>
                </c:pt>
                <c:pt idx="77">
                  <c:v>6.2531670994905628</c:v>
                </c:pt>
                <c:pt idx="78">
                  <c:v>6.1617672735140285</c:v>
                </c:pt>
                <c:pt idx="79">
                  <c:v>5.3911200301884366</c:v>
                </c:pt>
                <c:pt idx="80">
                  <c:v>4.3335369696707282</c:v>
                </c:pt>
                <c:pt idx="81">
                  <c:v>3.6322994111112088</c:v>
                </c:pt>
                <c:pt idx="82">
                  <c:v>4.3536913228702678</c:v>
                </c:pt>
                <c:pt idx="83">
                  <c:v>5.9487326091124144</c:v>
                </c:pt>
                <c:pt idx="84">
                  <c:v>5.6508725848290702</c:v>
                </c:pt>
                <c:pt idx="85">
                  <c:v>4.9355736649262658</c:v>
                </c:pt>
                <c:pt idx="86">
                  <c:v>3.669727883526396</c:v>
                </c:pt>
                <c:pt idx="87">
                  <c:v>1.4739590020845856</c:v>
                </c:pt>
                <c:pt idx="88">
                  <c:v>-0.44542397192542121</c:v>
                </c:pt>
                <c:pt idx="89">
                  <c:v>-1.5468003185002837</c:v>
                </c:pt>
                <c:pt idx="90">
                  <c:v>-1.7881214522589048</c:v>
                </c:pt>
                <c:pt idx="91">
                  <c:v>-2.0950800156138216</c:v>
                </c:pt>
                <c:pt idx="92">
                  <c:v>-2.9604743256150403</c:v>
                </c:pt>
                <c:pt idx="93">
                  <c:v>-4.2146323077700991</c:v>
                </c:pt>
                <c:pt idx="94">
                  <c:v>-5.0916673906194196</c:v>
                </c:pt>
                <c:pt idx="95">
                  <c:v>-5.4480195911950204</c:v>
                </c:pt>
                <c:pt idx="96">
                  <c:v>-5.0255060867347083</c:v>
                </c:pt>
                <c:pt idx="97">
                  <c:v>-4.3179360203443862</c:v>
                </c:pt>
                <c:pt idx="98">
                  <c:v>-3.2675732815114444</c:v>
                </c:pt>
                <c:pt idx="99">
                  <c:v>-2.0175898225927962</c:v>
                </c:pt>
                <c:pt idx="100">
                  <c:v>-1.8824576623086529</c:v>
                </c:pt>
                <c:pt idx="101">
                  <c:v>-1.5777824417134574</c:v>
                </c:pt>
                <c:pt idx="102">
                  <c:v>-1.2973532447637521</c:v>
                </c:pt>
                <c:pt idx="103">
                  <c:v>-0.67373465700591739</c:v>
                </c:pt>
                <c:pt idx="104">
                  <c:v>9.0345432174181395E-2</c:v>
                </c:pt>
                <c:pt idx="105">
                  <c:v>0.71647357230296638</c:v>
                </c:pt>
                <c:pt idx="106">
                  <c:v>1.3496880967560991</c:v>
                </c:pt>
                <c:pt idx="107">
                  <c:v>1.6842958099443694</c:v>
                </c:pt>
                <c:pt idx="108">
                  <c:v>1.3850716356205279</c:v>
                </c:pt>
                <c:pt idx="109">
                  <c:v>1.0523751267681005</c:v>
                </c:pt>
                <c:pt idx="110">
                  <c:v>1.351147213845409</c:v>
                </c:pt>
                <c:pt idx="111">
                  <c:v>1.4355581703357485</c:v>
                </c:pt>
                <c:pt idx="112">
                  <c:v>0.49865053760921163</c:v>
                </c:pt>
                <c:pt idx="113">
                  <c:v>0.45270613499571388</c:v>
                </c:pt>
                <c:pt idx="114">
                  <c:v>1.1699705125417592</c:v>
                </c:pt>
                <c:pt idx="115">
                  <c:v>1.6177649589591354</c:v>
                </c:pt>
                <c:pt idx="116">
                  <c:v>0.95396430682062094</c:v>
                </c:pt>
                <c:pt idx="117">
                  <c:v>0.31881341002688096</c:v>
                </c:pt>
                <c:pt idx="118">
                  <c:v>-3.2047349401796585E-2</c:v>
                </c:pt>
                <c:pt idx="119">
                  <c:v>-1.3289036453156353</c:v>
                </c:pt>
                <c:pt idx="120">
                  <c:v>-3.1102225890731323</c:v>
                </c:pt>
                <c:pt idx="121">
                  <c:v>-3.5317067951242649</c:v>
                </c:pt>
                <c:pt idx="122">
                  <c:v>-4.02018514248185</c:v>
                </c:pt>
                <c:pt idx="123">
                  <c:v>-3.9257557858077567</c:v>
                </c:pt>
                <c:pt idx="124">
                  <c:v>-3.0945787469223394</c:v>
                </c:pt>
                <c:pt idx="125">
                  <c:v>-2.2268279831249731</c:v>
                </c:pt>
                <c:pt idx="126">
                  <c:v>-1.2575958913346348</c:v>
                </c:pt>
                <c:pt idx="127">
                  <c:v>0.62991808517593384</c:v>
                </c:pt>
                <c:pt idx="128">
                  <c:v>2.2561127548801836</c:v>
                </c:pt>
                <c:pt idx="129">
                  <c:v>3.2767945805984313</c:v>
                </c:pt>
                <c:pt idx="130">
                  <c:v>4.9924635113032556</c:v>
                </c:pt>
                <c:pt idx="131">
                  <c:v>6.4673639941202667</c:v>
                </c:pt>
                <c:pt idx="132">
                  <c:v>6.6552556325850496</c:v>
                </c:pt>
                <c:pt idx="133">
                  <c:v>6.2805269098330374</c:v>
                </c:pt>
                <c:pt idx="134">
                  <c:v>5.2883430621296634</c:v>
                </c:pt>
                <c:pt idx="135">
                  <c:v>3.8785362400027577</c:v>
                </c:pt>
                <c:pt idx="136">
                  <c:v>3.6563522877744807</c:v>
                </c:pt>
                <c:pt idx="137">
                  <c:v>3.8564745187383993</c:v>
                </c:pt>
                <c:pt idx="138">
                  <c:v>4.9296807944342156</c:v>
                </c:pt>
                <c:pt idx="139">
                  <c:v>5.5007281493428231</c:v>
                </c:pt>
                <c:pt idx="140">
                  <c:v>5.2799784505735392</c:v>
                </c:pt>
                <c:pt idx="141">
                  <c:v>5.2436129636762043</c:v>
                </c:pt>
                <c:pt idx="142">
                  <c:v>4.6923688690710676</c:v>
                </c:pt>
                <c:pt idx="143">
                  <c:v>3.9769786954908213</c:v>
                </c:pt>
                <c:pt idx="144">
                  <c:v>4.4624038327117885</c:v>
                </c:pt>
                <c:pt idx="145">
                  <c:v>4.4825993807992628</c:v>
                </c:pt>
                <c:pt idx="146">
                  <c:v>4.1995330641195325</c:v>
                </c:pt>
                <c:pt idx="147">
                  <c:v>2.3846555435207546</c:v>
                </c:pt>
                <c:pt idx="148">
                  <c:v>1.4192823143120576</c:v>
                </c:pt>
                <c:pt idx="149">
                  <c:v>0.34771709544181373</c:v>
                </c:pt>
                <c:pt idx="150">
                  <c:v>-1.5946586244791217</c:v>
                </c:pt>
                <c:pt idx="151">
                  <c:v>-1.8643531537017228</c:v>
                </c:pt>
                <c:pt idx="152">
                  <c:v>-0.35380437617230898</c:v>
                </c:pt>
                <c:pt idx="153">
                  <c:v>1.9133978005709993</c:v>
                </c:pt>
                <c:pt idx="154">
                  <c:v>3.110172646073416</c:v>
                </c:pt>
                <c:pt idx="155">
                  <c:v>4.2372739567013227</c:v>
                </c:pt>
                <c:pt idx="156">
                  <c:v>5.6316502581954708</c:v>
                </c:pt>
                <c:pt idx="157">
                  <c:v>6.0308162868850772</c:v>
                </c:pt>
                <c:pt idx="158">
                  <c:v>5.6293585146748981</c:v>
                </c:pt>
                <c:pt idx="159">
                  <c:v>5.9235077698676104</c:v>
                </c:pt>
                <c:pt idx="160">
                  <c:v>5.7753392424294958</c:v>
                </c:pt>
                <c:pt idx="161">
                  <c:v>6.0252579717102375</c:v>
                </c:pt>
                <c:pt idx="162">
                  <c:v>4.1581300350446044</c:v>
                </c:pt>
                <c:pt idx="163">
                  <c:v>2.5441865849433176</c:v>
                </c:pt>
                <c:pt idx="164">
                  <c:v>1.3908505310135837</c:v>
                </c:pt>
                <c:pt idx="165">
                  <c:v>0.8101581815636365</c:v>
                </c:pt>
                <c:pt idx="166">
                  <c:v>0.96900083748712507</c:v>
                </c:pt>
                <c:pt idx="167">
                  <c:v>1.3809898433028218</c:v>
                </c:pt>
                <c:pt idx="168">
                  <c:v>1.4271152080217868</c:v>
                </c:pt>
                <c:pt idx="169">
                  <c:v>0.58102162046243611</c:v>
                </c:pt>
                <c:pt idx="170">
                  <c:v>1.1597784957008199</c:v>
                </c:pt>
                <c:pt idx="171">
                  <c:v>1.7726608650355757</c:v>
                </c:pt>
                <c:pt idx="172">
                  <c:v>2.8670395082317413</c:v>
                </c:pt>
                <c:pt idx="173">
                  <c:v>3.939630520140625</c:v>
                </c:pt>
                <c:pt idx="174">
                  <c:v>4.7092353193903067</c:v>
                </c:pt>
                <c:pt idx="175">
                  <c:v>6.7539099951450998</c:v>
                </c:pt>
                <c:pt idx="176">
                  <c:v>6.8414768644562276</c:v>
                </c:pt>
                <c:pt idx="177">
                  <c:v>5.7260919145512581</c:v>
                </c:pt>
                <c:pt idx="178">
                  <c:v>4.4995662764403228</c:v>
                </c:pt>
                <c:pt idx="179">
                  <c:v>3.4646227840831201</c:v>
                </c:pt>
                <c:pt idx="180">
                  <c:v>3.6452176180611255</c:v>
                </c:pt>
                <c:pt idx="181">
                  <c:v>4.1490540256956718</c:v>
                </c:pt>
                <c:pt idx="182">
                  <c:v>4.2788988974255338</c:v>
                </c:pt>
                <c:pt idx="183">
                  <c:v>5.3989140747455338</c:v>
                </c:pt>
                <c:pt idx="184">
                  <c:v>6.9763957503857821</c:v>
                </c:pt>
                <c:pt idx="185">
                  <c:v>7.4625065982622392</c:v>
                </c:pt>
                <c:pt idx="186">
                  <c:v>8.8122624733356787</c:v>
                </c:pt>
                <c:pt idx="187">
                  <c:v>9.4600413726274297</c:v>
                </c:pt>
                <c:pt idx="188">
                  <c:v>10.461872089336495</c:v>
                </c:pt>
                <c:pt idx="189">
                  <c:v>9.2249307601882116</c:v>
                </c:pt>
                <c:pt idx="190">
                  <c:v>7.0382577185987989</c:v>
                </c:pt>
                <c:pt idx="191">
                  <c:v>4.1760334181632093</c:v>
                </c:pt>
                <c:pt idx="192">
                  <c:v>-0.11709626713889709</c:v>
                </c:pt>
                <c:pt idx="193">
                  <c:v>-3.6777093248376049</c:v>
                </c:pt>
                <c:pt idx="194">
                  <c:v>-5.0238668586969517</c:v>
                </c:pt>
                <c:pt idx="195">
                  <c:v>-6.5990116063895163</c:v>
                </c:pt>
                <c:pt idx="196">
                  <c:v>-8.9326637711302492</c:v>
                </c:pt>
                <c:pt idx="197">
                  <c:v>-10.639710878403358</c:v>
                </c:pt>
                <c:pt idx="198">
                  <c:v>-9.9557277125352872</c:v>
                </c:pt>
                <c:pt idx="199">
                  <c:v>-8.8067315927561349</c:v>
                </c:pt>
                <c:pt idx="200">
                  <c:v>-6.7959731960217287</c:v>
                </c:pt>
                <c:pt idx="201">
                  <c:v>-5.4347454231492076</c:v>
                </c:pt>
                <c:pt idx="202">
                  <c:v>-3.4709123267686026</c:v>
                </c:pt>
                <c:pt idx="203">
                  <c:v>-0.77675796477363379</c:v>
                </c:pt>
                <c:pt idx="204">
                  <c:v>1.384467522585743</c:v>
                </c:pt>
                <c:pt idx="205">
                  <c:v>1.4077174504206882</c:v>
                </c:pt>
                <c:pt idx="206">
                  <c:v>1.7977633644449367</c:v>
                </c:pt>
                <c:pt idx="207">
                  <c:v>1.7086786780070908</c:v>
                </c:pt>
                <c:pt idx="208">
                  <c:v>1.028625888288266</c:v>
                </c:pt>
                <c:pt idx="209">
                  <c:v>-0.88845481433039508</c:v>
                </c:pt>
                <c:pt idx="210">
                  <c:v>-3.3725659605149834</c:v>
                </c:pt>
                <c:pt idx="211">
                  <c:v>-4.1674135463872357</c:v>
                </c:pt>
                <c:pt idx="212">
                  <c:v>-3.8493633985768598</c:v>
                </c:pt>
                <c:pt idx="213">
                  <c:v>-4.0498608790962027</c:v>
                </c:pt>
                <c:pt idx="214">
                  <c:v>-3.3685080233899223</c:v>
                </c:pt>
                <c:pt idx="215">
                  <c:v>-1.6588859014234747</c:v>
                </c:pt>
                <c:pt idx="216">
                  <c:v>-0.71322740171081989</c:v>
                </c:pt>
                <c:pt idx="217">
                  <c:v>-1.3018415770501437</c:v>
                </c:pt>
                <c:pt idx="218">
                  <c:v>-2.4481424791781032</c:v>
                </c:pt>
                <c:pt idx="219">
                  <c:v>-2.2668417404860866</c:v>
                </c:pt>
                <c:pt idx="220">
                  <c:v>-1.2950997848514023</c:v>
                </c:pt>
                <c:pt idx="221">
                  <c:v>-8.9539420842293937E-4</c:v>
                </c:pt>
                <c:pt idx="222">
                  <c:v>1.3070756279104658</c:v>
                </c:pt>
                <c:pt idx="223">
                  <c:v>2.1187264555569865</c:v>
                </c:pt>
                <c:pt idx="224">
                  <c:v>3.5514008714848275</c:v>
                </c:pt>
                <c:pt idx="225">
                  <c:v>4.7894398768182826</c:v>
                </c:pt>
                <c:pt idx="226">
                  <c:v>5.1384226847207337</c:v>
                </c:pt>
                <c:pt idx="227">
                  <c:v>4.6195464455083144</c:v>
                </c:pt>
                <c:pt idx="228">
                  <c:v>2.9703183678993037</c:v>
                </c:pt>
                <c:pt idx="229">
                  <c:v>0.90118941568749067</c:v>
                </c:pt>
                <c:pt idx="230">
                  <c:v>-0.4463143793144983</c:v>
                </c:pt>
                <c:pt idx="231">
                  <c:v>-0.21429016022263087</c:v>
                </c:pt>
                <c:pt idx="232">
                  <c:v>2.3723666506179062</c:v>
                </c:pt>
                <c:pt idx="233">
                  <c:v>4.1478984820783893</c:v>
                </c:pt>
                <c:pt idx="234">
                  <c:v>6.0885155837566405</c:v>
                </c:pt>
                <c:pt idx="235">
                  <c:v>5.7376448350415581</c:v>
                </c:pt>
                <c:pt idx="236">
                  <c:v>7.2518571339132842</c:v>
                </c:pt>
                <c:pt idx="237">
                  <c:v>7.1197613751996469</c:v>
                </c:pt>
                <c:pt idx="238">
                  <c:v>7.8205985640682405</c:v>
                </c:pt>
                <c:pt idx="239">
                  <c:v>9.3931553556297462</c:v>
                </c:pt>
                <c:pt idx="240">
                  <c:v>10.739983682851573</c:v>
                </c:pt>
                <c:pt idx="241">
                  <c:v>9.2278837387148656</c:v>
                </c:pt>
                <c:pt idx="242">
                  <c:v>9.0342422212040105</c:v>
                </c:pt>
                <c:pt idx="243">
                  <c:v>10.492082544453467</c:v>
                </c:pt>
                <c:pt idx="244">
                  <c:v>8.2803668543620201</c:v>
                </c:pt>
                <c:pt idx="245">
                  <c:v>6.9335981829412265</c:v>
                </c:pt>
                <c:pt idx="246">
                  <c:v>6.1066980606751109</c:v>
                </c:pt>
                <c:pt idx="247">
                  <c:v>6.37531671234143</c:v>
                </c:pt>
                <c:pt idx="248">
                  <c:v>7.652688350690843</c:v>
                </c:pt>
                <c:pt idx="249">
                  <c:v>8.9896238102437636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3-9C49-8116-42379133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45455"/>
        <c:axId val="1442886367"/>
      </c:areaChart>
      <c:catAx>
        <c:axId val="135114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86367"/>
        <c:crosses val="autoZero"/>
        <c:auto val="1"/>
        <c:lblAlgn val="ctr"/>
        <c:lblOffset val="100"/>
        <c:noMultiLvlLbl val="0"/>
      </c:catAx>
      <c:valAx>
        <c:axId val="14428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4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price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Sheet3!$D$2:$D$251</c:f>
              <c:numCache>
                <c:formatCode>General</c:formatCode>
                <c:ptCount val="250"/>
                <c:pt idx="0">
                  <c:v>90</c:v>
                </c:pt>
                <c:pt idx="1">
                  <c:v>90.612099767023579</c:v>
                </c:pt>
                <c:pt idx="2">
                  <c:v>91.37315231461794</c:v>
                </c:pt>
                <c:pt idx="3">
                  <c:v>92.469408638729533</c:v>
                </c:pt>
                <c:pt idx="4">
                  <c:v>90.94452357535458</c:v>
                </c:pt>
                <c:pt idx="5">
                  <c:v>94.491531129466907</c:v>
                </c:pt>
                <c:pt idx="6">
                  <c:v>96.688390549944614</c:v>
                </c:pt>
                <c:pt idx="7">
                  <c:v>95.697557239481284</c:v>
                </c:pt>
                <c:pt idx="8">
                  <c:v>89.493068333039957</c:v>
                </c:pt>
                <c:pt idx="9">
                  <c:v>89.995127173651838</c:v>
                </c:pt>
                <c:pt idx="10">
                  <c:v>84.388261177384976</c:v>
                </c:pt>
                <c:pt idx="11">
                  <c:v>82.955132286239703</c:v>
                </c:pt>
                <c:pt idx="12">
                  <c:v>79.484353552457677</c:v>
                </c:pt>
                <c:pt idx="13">
                  <c:v>84.633221766621233</c:v>
                </c:pt>
                <c:pt idx="14">
                  <c:v>84.333769575609452</c:v>
                </c:pt>
                <c:pt idx="15">
                  <c:v>88.421089341925352</c:v>
                </c:pt>
                <c:pt idx="16">
                  <c:v>91.096236911078478</c:v>
                </c:pt>
                <c:pt idx="17">
                  <c:v>89.437952869211159</c:v>
                </c:pt>
                <c:pt idx="18">
                  <c:v>91.879023528289466</c:v>
                </c:pt>
                <c:pt idx="19">
                  <c:v>96.18785615402615</c:v>
                </c:pt>
                <c:pt idx="20">
                  <c:v>101.69605618692678</c:v>
                </c:pt>
                <c:pt idx="21">
                  <c:v>103.00666521842628</c:v>
                </c:pt>
                <c:pt idx="22">
                  <c:v>104.24569622341505</c:v>
                </c:pt>
                <c:pt idx="23">
                  <c:v>105.06977536824508</c:v>
                </c:pt>
                <c:pt idx="24">
                  <c:v>106.86979622392462</c:v>
                </c:pt>
                <c:pt idx="25">
                  <c:v>100.299249670921</c:v>
                </c:pt>
                <c:pt idx="26">
                  <c:v>106.03420618593726</c:v>
                </c:pt>
                <c:pt idx="27">
                  <c:v>109.8659323881629</c:v>
                </c:pt>
                <c:pt idx="28">
                  <c:v>108.37185762139013</c:v>
                </c:pt>
                <c:pt idx="29">
                  <c:v>107.23764959691052</c:v>
                </c:pt>
                <c:pt idx="30">
                  <c:v>112.3658309882596</c:v>
                </c:pt>
                <c:pt idx="31">
                  <c:v>112.03111427194273</c:v>
                </c:pt>
                <c:pt idx="32">
                  <c:v>114.76359882592861</c:v>
                </c:pt>
                <c:pt idx="33">
                  <c:v>117.45902691389065</c:v>
                </c:pt>
                <c:pt idx="34">
                  <c:v>129.62453731339085</c:v>
                </c:pt>
                <c:pt idx="35">
                  <c:v>128.86025499035298</c:v>
                </c:pt>
                <c:pt idx="36">
                  <c:v>124.8851657590569</c:v>
                </c:pt>
                <c:pt idx="37">
                  <c:v>129.37201164193874</c:v>
                </c:pt>
                <c:pt idx="38">
                  <c:v>126.55874597334555</c:v>
                </c:pt>
                <c:pt idx="39">
                  <c:v>128.51747090676233</c:v>
                </c:pt>
                <c:pt idx="40">
                  <c:v>123.87601755086747</c:v>
                </c:pt>
                <c:pt idx="41">
                  <c:v>130.94402878443859</c:v>
                </c:pt>
                <c:pt idx="42">
                  <c:v>123.15585830558204</c:v>
                </c:pt>
                <c:pt idx="43">
                  <c:v>124.16224603873461</c:v>
                </c:pt>
                <c:pt idx="44">
                  <c:v>122.81094617856137</c:v>
                </c:pt>
                <c:pt idx="45">
                  <c:v>131.43340644844497</c:v>
                </c:pt>
                <c:pt idx="46">
                  <c:v>131.80160568827452</c:v>
                </c:pt>
                <c:pt idx="47">
                  <c:v>127.14815662585148</c:v>
                </c:pt>
                <c:pt idx="48">
                  <c:v>120.35881840189072</c:v>
                </c:pt>
                <c:pt idx="49">
                  <c:v>119.12352627944202</c:v>
                </c:pt>
                <c:pt idx="50">
                  <c:v>117.11042809391245</c:v>
                </c:pt>
                <c:pt idx="51">
                  <c:v>114.67408989490808</c:v>
                </c:pt>
                <c:pt idx="52">
                  <c:v>112.11338131449982</c:v>
                </c:pt>
                <c:pt idx="53">
                  <c:v>106.07358079559046</c:v>
                </c:pt>
                <c:pt idx="54">
                  <c:v>116.78273390938087</c:v>
                </c:pt>
                <c:pt idx="55">
                  <c:v>114.60682416539231</c:v>
                </c:pt>
                <c:pt idx="56">
                  <c:v>113.69554649883528</c:v>
                </c:pt>
                <c:pt idx="57">
                  <c:v>107.88331315642003</c:v>
                </c:pt>
                <c:pt idx="58">
                  <c:v>113.00666658574949</c:v>
                </c:pt>
                <c:pt idx="59">
                  <c:v>96.530121148640987</c:v>
                </c:pt>
                <c:pt idx="60">
                  <c:v>101.42395498892911</c:v>
                </c:pt>
                <c:pt idx="61">
                  <c:v>102.08619132081317</c:v>
                </c:pt>
                <c:pt idx="62">
                  <c:v>103.47675457424901</c:v>
                </c:pt>
                <c:pt idx="63">
                  <c:v>107.42758224997095</c:v>
                </c:pt>
                <c:pt idx="64">
                  <c:v>112.68072975685521</c:v>
                </c:pt>
                <c:pt idx="65">
                  <c:v>120.38973618224703</c:v>
                </c:pt>
                <c:pt idx="66">
                  <c:v>121.35665612080733</c:v>
                </c:pt>
                <c:pt idx="67">
                  <c:v>124.54349287161708</c:v>
                </c:pt>
                <c:pt idx="68">
                  <c:v>116.89801839990719</c:v>
                </c:pt>
                <c:pt idx="69">
                  <c:v>117.05249151900237</c:v>
                </c:pt>
                <c:pt idx="70">
                  <c:v>124.11421826106691</c:v>
                </c:pt>
                <c:pt idx="71">
                  <c:v>129.93545503199138</c:v>
                </c:pt>
                <c:pt idx="72">
                  <c:v>129.55381505186858</c:v>
                </c:pt>
                <c:pt idx="73">
                  <c:v>135.1347160416681</c:v>
                </c:pt>
                <c:pt idx="74">
                  <c:v>138.70657660174143</c:v>
                </c:pt>
                <c:pt idx="75">
                  <c:v>148.0337731470903</c:v>
                </c:pt>
                <c:pt idx="76">
                  <c:v>152.83129291960495</c:v>
                </c:pt>
                <c:pt idx="77">
                  <c:v>148.92124569466506</c:v>
                </c:pt>
                <c:pt idx="78">
                  <c:v>153.02063256254365</c:v>
                </c:pt>
                <c:pt idx="79">
                  <c:v>148.27233216531866</c:v>
                </c:pt>
                <c:pt idx="80">
                  <c:v>146.20843190922869</c:v>
                </c:pt>
                <c:pt idx="81">
                  <c:v>148.99202244853655</c:v>
                </c:pt>
                <c:pt idx="82">
                  <c:v>163.47042184666145</c:v>
                </c:pt>
                <c:pt idx="83">
                  <c:v>175.33578369949089</c:v>
                </c:pt>
                <c:pt idx="84">
                  <c:v>161.24911633507688</c:v>
                </c:pt>
                <c:pt idx="85">
                  <c:v>162.04719258176104</c:v>
                </c:pt>
                <c:pt idx="86">
                  <c:v>156.47383406398552</c:v>
                </c:pt>
                <c:pt idx="87">
                  <c:v>144.20123517302167</c:v>
                </c:pt>
                <c:pt idx="88">
                  <c:v>141.67326902734871</c:v>
                </c:pt>
                <c:pt idx="89">
                  <c:v>142.90267363263018</c:v>
                </c:pt>
                <c:pt idx="90">
                  <c:v>146.03872006303678</c:v>
                </c:pt>
                <c:pt idx="91">
                  <c:v>141.78117357672178</c:v>
                </c:pt>
                <c:pt idx="92">
                  <c:v>133.43141166575566</c:v>
                </c:pt>
                <c:pt idx="93">
                  <c:v>125.44922602200535</c:v>
                </c:pt>
                <c:pt idx="94">
                  <c:v>123.65897739653605</c:v>
                </c:pt>
                <c:pt idx="95">
                  <c:v>122.92769876750936</c:v>
                </c:pt>
                <c:pt idx="96">
                  <c:v>126.58824163685981</c:v>
                </c:pt>
                <c:pt idx="97">
                  <c:v>127.30906914685953</c:v>
                </c:pt>
                <c:pt idx="98">
                  <c:v>131.08979332677029</c:v>
                </c:pt>
                <c:pt idx="99">
                  <c:v>134.9550147127172</c:v>
                </c:pt>
                <c:pt idx="100">
                  <c:v>125.69233922255601</c:v>
                </c:pt>
                <c:pt idx="101">
                  <c:v>129.39491801823542</c:v>
                </c:pt>
                <c:pt idx="102">
                  <c:v>129.13670498797691</c:v>
                </c:pt>
                <c:pt idx="103">
                  <c:v>133.44901054803893</c:v>
                </c:pt>
                <c:pt idx="104">
                  <c:v>136.3445260330119</c:v>
                </c:pt>
                <c:pt idx="105">
                  <c:v>137.42211665385273</c:v>
                </c:pt>
                <c:pt idx="106">
                  <c:v>140.48395968723861</c:v>
                </c:pt>
                <c:pt idx="107">
                  <c:v>140.15985880693776</c:v>
                </c:pt>
                <c:pt idx="108">
                  <c:v>135.72339052438434</c:v>
                </c:pt>
                <c:pt idx="109">
                  <c:v>136.18493570005759</c:v>
                </c:pt>
                <c:pt idx="110">
                  <c:v>142.63447772851165</c:v>
                </c:pt>
                <c:pt idx="111">
                  <c:v>140.75594675101155</c:v>
                </c:pt>
                <c:pt idx="112">
                  <c:v>130.72915505550225</c:v>
                </c:pt>
                <c:pt idx="113">
                  <c:v>139.53105021878781</c:v>
                </c:pt>
                <c:pt idx="114">
                  <c:v>146.3892840930539</c:v>
                </c:pt>
                <c:pt idx="115">
                  <c:v>145.10605647960563</c:v>
                </c:pt>
                <c:pt idx="116">
                  <c:v>135.62766313665398</c:v>
                </c:pt>
                <c:pt idx="117">
                  <c:v>136.16089278928519</c:v>
                </c:pt>
                <c:pt idx="118">
                  <c:v>137.07944816598965</c:v>
                </c:pt>
                <c:pt idx="119">
                  <c:v>124.53666658324305</c:v>
                </c:pt>
                <c:pt idx="120">
                  <c:v>115.45078993563757</c:v>
                </c:pt>
                <c:pt idx="121">
                  <c:v>123.48279869689412</c:v>
                </c:pt>
                <c:pt idx="122">
                  <c:v>116.66302596152998</c:v>
                </c:pt>
                <c:pt idx="123">
                  <c:v>119.51283954066743</c:v>
                </c:pt>
                <c:pt idx="124">
                  <c:v>125.02666775210552</c:v>
                </c:pt>
                <c:pt idx="125">
                  <c:v>125.53425131530135</c:v>
                </c:pt>
                <c:pt idx="126">
                  <c:v>128.74342017807606</c:v>
                </c:pt>
                <c:pt idx="127">
                  <c:v>141.87695112373916</c:v>
                </c:pt>
                <c:pt idx="128">
                  <c:v>144.49368160723023</c:v>
                </c:pt>
                <c:pt idx="129">
                  <c:v>145.4305871148313</c:v>
                </c:pt>
                <c:pt idx="130">
                  <c:v>159.92617187064494</c:v>
                </c:pt>
                <c:pt idx="131">
                  <c:v>164.75754286772866</c:v>
                </c:pt>
                <c:pt idx="132">
                  <c:v>159.52478907216548</c:v>
                </c:pt>
                <c:pt idx="133">
                  <c:v>159.80154915771632</c:v>
                </c:pt>
                <c:pt idx="134">
                  <c:v>155.7154504690437</c:v>
                </c:pt>
                <c:pt idx="135">
                  <c:v>151.17558435885883</c:v>
                </c:pt>
                <c:pt idx="136">
                  <c:v>162.0240801310909</c:v>
                </c:pt>
                <c:pt idx="137">
                  <c:v>165.39476527523709</c:v>
                </c:pt>
                <c:pt idx="138">
                  <c:v>177.05104403757053</c:v>
                </c:pt>
                <c:pt idx="139">
                  <c:v>176.14495202032708</c:v>
                </c:pt>
                <c:pt idx="140">
                  <c:v>173.13334466360368</c:v>
                </c:pt>
                <c:pt idx="141">
                  <c:v>178.60343900942098</c:v>
                </c:pt>
                <c:pt idx="142">
                  <c:v>174.92772215493733</c:v>
                </c:pt>
                <c:pt idx="143">
                  <c:v>174.38985506164926</c:v>
                </c:pt>
                <c:pt idx="144">
                  <c:v>187.53309566293248</c:v>
                </c:pt>
                <c:pt idx="145">
                  <c:v>183.9491783445128</c:v>
                </c:pt>
                <c:pt idx="146">
                  <c:v>183.78497453987646</c:v>
                </c:pt>
                <c:pt idx="147">
                  <c:v>168.19689006983259</c:v>
                </c:pt>
                <c:pt idx="148">
                  <c:v>175.20397282532406</c:v>
                </c:pt>
                <c:pt idx="149">
                  <c:v>169.39979590647482</c:v>
                </c:pt>
                <c:pt idx="150">
                  <c:v>155.9710507259353</c:v>
                </c:pt>
                <c:pt idx="151">
                  <c:v>168.44909686144996</c:v>
                </c:pt>
                <c:pt idx="152">
                  <c:v>183.18794061957774</c:v>
                </c:pt>
                <c:pt idx="153">
                  <c:v>193.62746047487894</c:v>
                </c:pt>
                <c:pt idx="154">
                  <c:v>189.53055326306404</c:v>
                </c:pt>
                <c:pt idx="155">
                  <c:v>196.93057265187844</c:v>
                </c:pt>
                <c:pt idx="156">
                  <c:v>206.4220302620779</c:v>
                </c:pt>
                <c:pt idx="157">
                  <c:v>202.7361009709951</c:v>
                </c:pt>
                <c:pt idx="158">
                  <c:v>200.23178450751013</c:v>
                </c:pt>
                <c:pt idx="159">
                  <c:v>210.9678237791419</c:v>
                </c:pt>
                <c:pt idx="160">
                  <c:v>208.66534826164548</c:v>
                </c:pt>
                <c:pt idx="161">
                  <c:v>216.36050310831598</c:v>
                </c:pt>
                <c:pt idx="162">
                  <c:v>195.69737782363967</c:v>
                </c:pt>
                <c:pt idx="163">
                  <c:v>197.85713188440749</c:v>
                </c:pt>
                <c:pt idx="164">
                  <c:v>197.75240147280061</c:v>
                </c:pt>
                <c:pt idx="165">
                  <c:v>199.64384341912529</c:v>
                </c:pt>
                <c:pt idx="166">
                  <c:v>205.04580760096147</c:v>
                </c:pt>
                <c:pt idx="167">
                  <c:v>207.49479440495855</c:v>
                </c:pt>
                <c:pt idx="168">
                  <c:v>205.10798943629621</c:v>
                </c:pt>
                <c:pt idx="169">
                  <c:v>196.68878122706548</c:v>
                </c:pt>
                <c:pt idx="170">
                  <c:v>211.62044669498025</c:v>
                </c:pt>
                <c:pt idx="171">
                  <c:v>211.90488510796331</c:v>
                </c:pt>
                <c:pt idx="172">
                  <c:v>220.4381065182346</c:v>
                </c:pt>
                <c:pt idx="173">
                  <c:v>224.76744278463156</c:v>
                </c:pt>
                <c:pt idx="174">
                  <c:v>227.39445470951844</c:v>
                </c:pt>
                <c:pt idx="175">
                  <c:v>247.58559890240105</c:v>
                </c:pt>
                <c:pt idx="176">
                  <c:v>234.06248135855239</c:v>
                </c:pt>
                <c:pt idx="177">
                  <c:v>228.19260319740346</c:v>
                </c:pt>
                <c:pt idx="178">
                  <c:v>228.02852648865067</c:v>
                </c:pt>
                <c:pt idx="179">
                  <c:v>228.05641900009641</c:v>
                </c:pt>
                <c:pt idx="180">
                  <c:v>239.19933417556183</c:v>
                </c:pt>
                <c:pt idx="181">
                  <c:v>242.90456466297573</c:v>
                </c:pt>
                <c:pt idx="182">
                  <c:v>242.01459027821238</c:v>
                </c:pt>
                <c:pt idx="183">
                  <c:v>256.52835700561053</c:v>
                </c:pt>
                <c:pt idx="184">
                  <c:v>266.59402845285592</c:v>
                </c:pt>
                <c:pt idx="185">
                  <c:v>262.8049278027168</c:v>
                </c:pt>
                <c:pt idx="186">
                  <c:v>280.25784499287823</c:v>
                </c:pt>
                <c:pt idx="187">
                  <c:v>280.1010297291333</c:v>
                </c:pt>
                <c:pt idx="188">
                  <c:v>292.64725818529922</c:v>
                </c:pt>
                <c:pt idx="189">
                  <c:v>275.74077026689656</c:v>
                </c:pt>
                <c:pt idx="190">
                  <c:v>269.50776798943667</c:v>
                </c:pt>
                <c:pt idx="191">
                  <c:v>259.1263847056382</c:v>
                </c:pt>
                <c:pt idx="192">
                  <c:v>235.73447722603089</c:v>
                </c:pt>
                <c:pt idx="193">
                  <c:v>230.67931560284975</c:v>
                </c:pt>
                <c:pt idx="194">
                  <c:v>238.93575336204665</c:v>
                </c:pt>
                <c:pt idx="195">
                  <c:v>224.37071197742321</c:v>
                </c:pt>
                <c:pt idx="196">
                  <c:v>207.08917935625593</c:v>
                </c:pt>
                <c:pt idx="197">
                  <c:v>202.43797358352037</c:v>
                </c:pt>
                <c:pt idx="198">
                  <c:v>216.36257194994735</c:v>
                </c:pt>
                <c:pt idx="199">
                  <c:v>214.39898015090236</c:v>
                </c:pt>
                <c:pt idx="200">
                  <c:v>223.06914951162065</c:v>
                </c:pt>
                <c:pt idx="201">
                  <c:v>218.18076282900688</c:v>
                </c:pt>
                <c:pt idx="202">
                  <c:v>228.64636540289422</c:v>
                </c:pt>
                <c:pt idx="203">
                  <c:v>241.28618694208222</c:v>
                </c:pt>
                <c:pt idx="204">
                  <c:v>243.54479444629754</c:v>
                </c:pt>
                <c:pt idx="205">
                  <c:v>229.35525648980945</c:v>
                </c:pt>
                <c:pt idx="206">
                  <c:v>238.54870840807908</c:v>
                </c:pt>
                <c:pt idx="207">
                  <c:v>234.78645104031551</c:v>
                </c:pt>
                <c:pt idx="208">
                  <c:v>229.61659284419062</c:v>
                </c:pt>
                <c:pt idx="209">
                  <c:v>214.84608001332788</c:v>
                </c:pt>
                <c:pt idx="210">
                  <c:v>203.30776330702551</c:v>
                </c:pt>
                <c:pt idx="211">
                  <c:v>212.4443394692214</c:v>
                </c:pt>
                <c:pt idx="212">
                  <c:v>216.52152663231189</c:v>
                </c:pt>
                <c:pt idx="213">
                  <c:v>207.73007670123783</c:v>
                </c:pt>
                <c:pt idx="214">
                  <c:v>215.91119224893959</c:v>
                </c:pt>
                <c:pt idx="215">
                  <c:v>226.58634001911898</c:v>
                </c:pt>
                <c:pt idx="216">
                  <c:v>221.51685074290592</c:v>
                </c:pt>
                <c:pt idx="217">
                  <c:v>208.97381606614576</c:v>
                </c:pt>
                <c:pt idx="218">
                  <c:v>202.91016179383018</c:v>
                </c:pt>
                <c:pt idx="219">
                  <c:v>213.43835408406335</c:v>
                </c:pt>
                <c:pt idx="220">
                  <c:v>219.22207139288031</c:v>
                </c:pt>
                <c:pt idx="221">
                  <c:v>224.2653737940426</c:v>
                </c:pt>
                <c:pt idx="222">
                  <c:v>228.6281422959371</c:v>
                </c:pt>
                <c:pt idx="223">
                  <c:v>228.5754359920723</c:v>
                </c:pt>
                <c:pt idx="224">
                  <c:v>240.65764558063452</c:v>
                </c:pt>
                <c:pt idx="225">
                  <c:v>244.37417953035714</c:v>
                </c:pt>
                <c:pt idx="226">
                  <c:v>241.79893433885647</c:v>
                </c:pt>
                <c:pt idx="227">
                  <c:v>237.69152932567079</c:v>
                </c:pt>
                <c:pt idx="228">
                  <c:v>227.07477656364659</c:v>
                </c:pt>
                <c:pt idx="229">
                  <c:v>219.91214929407397</c:v>
                </c:pt>
                <c:pt idx="230">
                  <c:v>221.5615951989397</c:v>
                </c:pt>
                <c:pt idx="231">
                  <c:v>232.6117386221614</c:v>
                </c:pt>
                <c:pt idx="232">
                  <c:v>256.70524499262939</c:v>
                </c:pt>
                <c:pt idx="233">
                  <c:v>253.7569701570672</c:v>
                </c:pt>
                <c:pt idx="234">
                  <c:v>265.96862301479314</c:v>
                </c:pt>
                <c:pt idx="235">
                  <c:v>250.18078608060455</c:v>
                </c:pt>
                <c:pt idx="236">
                  <c:v>277.29900317658206</c:v>
                </c:pt>
                <c:pt idx="237">
                  <c:v>264.35209612129876</c:v>
                </c:pt>
                <c:pt idx="238">
                  <c:v>280.07972948919314</c:v>
                </c:pt>
                <c:pt idx="239">
                  <c:v>294.75914786461561</c:v>
                </c:pt>
                <c:pt idx="240">
                  <c:v>301.06992908157861</c:v>
                </c:pt>
                <c:pt idx="241">
                  <c:v>279.77904102598205</c:v>
                </c:pt>
                <c:pt idx="242">
                  <c:v>299.27312194708509</c:v>
                </c:pt>
                <c:pt idx="243">
                  <c:v>319.00634122232316</c:v>
                </c:pt>
                <c:pt idx="244">
                  <c:v>285.13381487512942</c:v>
                </c:pt>
                <c:pt idx="245">
                  <c:v>298.04983045119423</c:v>
                </c:pt>
                <c:pt idx="246">
                  <c:v>300.58487416548576</c:v>
                </c:pt>
                <c:pt idx="247">
                  <c:v>311.82219684575557</c:v>
                </c:pt>
                <c:pt idx="248">
                  <c:v>325.17460869799532</c:v>
                </c:pt>
                <c:pt idx="249">
                  <c:v>332.44368353232403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5-174F-B223-4B160B155808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Sheet3!$E$2:$E$251</c:f>
              <c:numCache>
                <c:formatCode>General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5-174F-B223-4B160B155808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Sheet3!$F$2:$F$251</c:f>
              <c:numCache>
                <c:formatCode>m/d/yy\ h:mm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5-174F-B223-4B160B155808}"/>
            </c:ext>
          </c:extLst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SMA-20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Sheet3!$G$2:$G$251</c:f>
              <c:numCache>
                <c:formatCode>0.00</c:formatCode>
                <c:ptCount val="250"/>
                <c:pt idx="19">
                  <c:v>89.729087794207686</c:v>
                </c:pt>
                <c:pt idx="20">
                  <c:v>90.313890603554043</c:v>
                </c:pt>
                <c:pt idx="21">
                  <c:v>90.933618876124171</c:v>
                </c:pt>
                <c:pt idx="22">
                  <c:v>91.577246071564019</c:v>
                </c:pt>
                <c:pt idx="23">
                  <c:v>92.207264408039791</c:v>
                </c:pt>
                <c:pt idx="24">
                  <c:v>93.003528040468296</c:v>
                </c:pt>
                <c:pt idx="25">
                  <c:v>93.293913967541002</c:v>
                </c:pt>
                <c:pt idx="26">
                  <c:v>93.761204749340635</c:v>
                </c:pt>
                <c:pt idx="27">
                  <c:v>94.469623506774724</c:v>
                </c:pt>
                <c:pt idx="28">
                  <c:v>95.413562971192221</c:v>
                </c:pt>
                <c:pt idx="29">
                  <c:v>96.275689092355165</c:v>
                </c:pt>
                <c:pt idx="30">
                  <c:v>97.674567582898902</c:v>
                </c:pt>
                <c:pt idx="31">
                  <c:v>99.128366682184051</c:v>
                </c:pt>
                <c:pt idx="32">
                  <c:v>100.8923289458576</c:v>
                </c:pt>
                <c:pt idx="33">
                  <c:v>102.53361920322106</c:v>
                </c:pt>
                <c:pt idx="34">
                  <c:v>104.79815759011012</c:v>
                </c:pt>
                <c:pt idx="35">
                  <c:v>106.8201158725315</c:v>
                </c:pt>
                <c:pt idx="36">
                  <c:v>108.50956231493042</c:v>
                </c:pt>
                <c:pt idx="37">
                  <c:v>110.50626525356681</c:v>
                </c:pt>
                <c:pt idx="38">
                  <c:v>112.24025137581961</c:v>
                </c:pt>
                <c:pt idx="39">
                  <c:v>113.85673211345643</c:v>
                </c:pt>
                <c:pt idx="40">
                  <c:v>114.96573018165346</c:v>
                </c:pt>
                <c:pt idx="41">
                  <c:v>116.36259835995409</c:v>
                </c:pt>
                <c:pt idx="42">
                  <c:v>117.30810646406243</c:v>
                </c:pt>
                <c:pt idx="43">
                  <c:v>118.26272999758694</c:v>
                </c:pt>
                <c:pt idx="44">
                  <c:v>119.05978749531876</c:v>
                </c:pt>
                <c:pt idx="45">
                  <c:v>120.61649533419495</c:v>
                </c:pt>
                <c:pt idx="46">
                  <c:v>121.90486530931182</c:v>
                </c:pt>
                <c:pt idx="47">
                  <c:v>122.76897652119627</c:v>
                </c:pt>
                <c:pt idx="48">
                  <c:v>123.3683245602213</c:v>
                </c:pt>
                <c:pt idx="49">
                  <c:v>123.96261839434787</c:v>
                </c:pt>
                <c:pt idx="50">
                  <c:v>124.19984824963051</c:v>
                </c:pt>
                <c:pt idx="51">
                  <c:v>124.33199703077875</c:v>
                </c:pt>
                <c:pt idx="52">
                  <c:v>124.1994861552073</c:v>
                </c:pt>
                <c:pt idx="53">
                  <c:v>123.63021384929228</c:v>
                </c:pt>
                <c:pt idx="54">
                  <c:v>122.98812367909177</c:v>
                </c:pt>
                <c:pt idx="55">
                  <c:v>122.27545213784376</c:v>
                </c:pt>
                <c:pt idx="56">
                  <c:v>121.7159711748327</c:v>
                </c:pt>
                <c:pt idx="57">
                  <c:v>120.64153625055678</c:v>
                </c:pt>
                <c:pt idx="58">
                  <c:v>119.96393228117695</c:v>
                </c:pt>
                <c:pt idx="59">
                  <c:v>118.36456479327087</c:v>
                </c:pt>
                <c:pt idx="60">
                  <c:v>117.24196166517393</c:v>
                </c:pt>
                <c:pt idx="61">
                  <c:v>115.79906979199265</c:v>
                </c:pt>
                <c:pt idx="62">
                  <c:v>114.81511460542602</c:v>
                </c:pt>
                <c:pt idx="63">
                  <c:v>113.97838141598784</c:v>
                </c:pt>
                <c:pt idx="64">
                  <c:v>113.47187059490253</c:v>
                </c:pt>
                <c:pt idx="65">
                  <c:v>112.91968708159266</c:v>
                </c:pt>
                <c:pt idx="66">
                  <c:v>112.3974396032193</c:v>
                </c:pt>
                <c:pt idx="67">
                  <c:v>112.2672064155076</c:v>
                </c:pt>
                <c:pt idx="68">
                  <c:v>112.09416641540842</c:v>
                </c:pt>
                <c:pt idx="69">
                  <c:v>111.9906146773864</c:v>
                </c:pt>
                <c:pt idx="70">
                  <c:v>112.34080418574415</c:v>
                </c:pt>
                <c:pt idx="71">
                  <c:v>113.10387244259832</c:v>
                </c:pt>
                <c:pt idx="72">
                  <c:v>113.97589412946677</c:v>
                </c:pt>
                <c:pt idx="73">
                  <c:v>115.42895089177064</c:v>
                </c:pt>
                <c:pt idx="74">
                  <c:v>116.52514302638865</c:v>
                </c:pt>
                <c:pt idx="75">
                  <c:v>118.19649047547357</c:v>
                </c:pt>
                <c:pt idx="76">
                  <c:v>120.15327779651201</c:v>
                </c:pt>
                <c:pt idx="77">
                  <c:v>122.2051744234243</c:v>
                </c:pt>
                <c:pt idx="78">
                  <c:v>124.20587272226399</c:v>
                </c:pt>
                <c:pt idx="79">
                  <c:v>126.79298327309789</c:v>
                </c:pt>
                <c:pt idx="80">
                  <c:v>129.03220711911285</c:v>
                </c:pt>
                <c:pt idx="81">
                  <c:v>131.37749867549906</c:v>
                </c:pt>
                <c:pt idx="82">
                  <c:v>134.37718203911965</c:v>
                </c:pt>
                <c:pt idx="83">
                  <c:v>137.77259211159563</c:v>
                </c:pt>
                <c:pt idx="84">
                  <c:v>140.20101144050673</c:v>
                </c:pt>
                <c:pt idx="85">
                  <c:v>142.28388426048241</c:v>
                </c:pt>
                <c:pt idx="86">
                  <c:v>144.03974315764134</c:v>
                </c:pt>
                <c:pt idx="87">
                  <c:v>145.02263027271158</c:v>
                </c:pt>
                <c:pt idx="88">
                  <c:v>146.26139280408364</c:v>
                </c:pt>
                <c:pt idx="89">
                  <c:v>147.55390190976505</c:v>
                </c:pt>
                <c:pt idx="90">
                  <c:v>148.65012699986352</c:v>
                </c:pt>
                <c:pt idx="91">
                  <c:v>149.24241292710005</c:v>
                </c:pt>
                <c:pt idx="92">
                  <c:v>149.4362927577944</c:v>
                </c:pt>
                <c:pt idx="93">
                  <c:v>148.95201825681127</c:v>
                </c:pt>
                <c:pt idx="94">
                  <c:v>148.19963829655097</c:v>
                </c:pt>
                <c:pt idx="95">
                  <c:v>146.94433457757194</c:v>
                </c:pt>
                <c:pt idx="96">
                  <c:v>145.63218201343471</c:v>
                </c:pt>
                <c:pt idx="97">
                  <c:v>144.55157318604444</c:v>
                </c:pt>
                <c:pt idx="98">
                  <c:v>143.45503122425575</c:v>
                </c:pt>
                <c:pt idx="99">
                  <c:v>142.78916535162566</c:v>
                </c:pt>
                <c:pt idx="100">
                  <c:v>141.76336071729202</c:v>
                </c:pt>
                <c:pt idx="101">
                  <c:v>140.78350549577698</c:v>
                </c:pt>
                <c:pt idx="102">
                  <c:v>139.06681965284272</c:v>
                </c:pt>
                <c:pt idx="103">
                  <c:v>136.97248099527013</c:v>
                </c:pt>
                <c:pt idx="104">
                  <c:v>135.72725148016687</c:v>
                </c:pt>
                <c:pt idx="105">
                  <c:v>134.49599768377146</c:v>
                </c:pt>
                <c:pt idx="106">
                  <c:v>133.69650396493412</c:v>
                </c:pt>
                <c:pt idx="107">
                  <c:v>133.49443514662994</c:v>
                </c:pt>
                <c:pt idx="108">
                  <c:v>133.19694122148172</c:v>
                </c:pt>
                <c:pt idx="109">
                  <c:v>132.86105432485309</c:v>
                </c:pt>
                <c:pt idx="110">
                  <c:v>132.69084220812681</c:v>
                </c:pt>
                <c:pt idx="111">
                  <c:v>132.6395808668413</c:v>
                </c:pt>
                <c:pt idx="112">
                  <c:v>132.50446803632866</c:v>
                </c:pt>
                <c:pt idx="113">
                  <c:v>133.20855924616779</c:v>
                </c:pt>
                <c:pt idx="114">
                  <c:v>134.34507458099367</c:v>
                </c:pt>
                <c:pt idx="115">
                  <c:v>135.45399246659849</c:v>
                </c:pt>
                <c:pt idx="116">
                  <c:v>135.90596354158822</c:v>
                </c:pt>
                <c:pt idx="117">
                  <c:v>136.3485547237095</c:v>
                </c:pt>
                <c:pt idx="118">
                  <c:v>136.64803746567048</c:v>
                </c:pt>
                <c:pt idx="119">
                  <c:v>136.12712005919676</c:v>
                </c:pt>
                <c:pt idx="120">
                  <c:v>135.61504259485085</c:v>
                </c:pt>
                <c:pt idx="121">
                  <c:v>135.31943662878376</c:v>
                </c:pt>
                <c:pt idx="122">
                  <c:v>134.6957526774614</c:v>
                </c:pt>
                <c:pt idx="123">
                  <c:v>133.99894412709281</c:v>
                </c:pt>
                <c:pt idx="124">
                  <c:v>133.43305121304749</c:v>
                </c:pt>
                <c:pt idx="125">
                  <c:v>132.83865794611992</c:v>
                </c:pt>
                <c:pt idx="126">
                  <c:v>132.25163097066184</c:v>
                </c:pt>
                <c:pt idx="127">
                  <c:v>132.33748558650191</c:v>
                </c:pt>
                <c:pt idx="128">
                  <c:v>132.77600014064419</c:v>
                </c:pt>
                <c:pt idx="129">
                  <c:v>133.23828271138288</c:v>
                </c:pt>
                <c:pt idx="130">
                  <c:v>134.10286741848955</c:v>
                </c:pt>
                <c:pt idx="131">
                  <c:v>135.30294722432541</c:v>
                </c:pt>
                <c:pt idx="132">
                  <c:v>136.74272892515856</c:v>
                </c:pt>
                <c:pt idx="133">
                  <c:v>137.75625387210496</c:v>
                </c:pt>
                <c:pt idx="134">
                  <c:v>138.22256219090445</c:v>
                </c:pt>
                <c:pt idx="135">
                  <c:v>138.52603858486714</c:v>
                </c:pt>
                <c:pt idx="136">
                  <c:v>139.84585943458899</c:v>
                </c:pt>
                <c:pt idx="137">
                  <c:v>141.30755305888661</c:v>
                </c:pt>
                <c:pt idx="138">
                  <c:v>143.30613285246565</c:v>
                </c:pt>
                <c:pt idx="139">
                  <c:v>145.88654712431986</c:v>
                </c:pt>
                <c:pt idx="140">
                  <c:v>148.77067486071815</c:v>
                </c:pt>
                <c:pt idx="141">
                  <c:v>151.52670687634449</c:v>
                </c:pt>
                <c:pt idx="142">
                  <c:v>154.43994168601481</c:v>
                </c:pt>
                <c:pt idx="143">
                  <c:v>157.18379246206388</c:v>
                </c:pt>
                <c:pt idx="144">
                  <c:v>160.30911385760527</c:v>
                </c:pt>
                <c:pt idx="145">
                  <c:v>163.22986020906581</c:v>
                </c:pt>
                <c:pt idx="146">
                  <c:v>165.98193792715583</c:v>
                </c:pt>
                <c:pt idx="147">
                  <c:v>167.29793487446051</c:v>
                </c:pt>
                <c:pt idx="148">
                  <c:v>168.83344943536522</c:v>
                </c:pt>
                <c:pt idx="149">
                  <c:v>170.03190987494742</c:v>
                </c:pt>
                <c:pt idx="150">
                  <c:v>169.83415381771189</c:v>
                </c:pt>
                <c:pt idx="151">
                  <c:v>170.01873151739798</c:v>
                </c:pt>
                <c:pt idx="152">
                  <c:v>171.2018890947686</c:v>
                </c:pt>
                <c:pt idx="153">
                  <c:v>172.89318466062673</c:v>
                </c:pt>
                <c:pt idx="154">
                  <c:v>174.58393980032776</c:v>
                </c:pt>
                <c:pt idx="155">
                  <c:v>176.87168921497874</c:v>
                </c:pt>
                <c:pt idx="156">
                  <c:v>179.09158672152807</c:v>
                </c:pt>
                <c:pt idx="157">
                  <c:v>180.95865350631595</c:v>
                </c:pt>
                <c:pt idx="158">
                  <c:v>182.11769052981293</c:v>
                </c:pt>
                <c:pt idx="159">
                  <c:v>183.8588341177537</c:v>
                </c:pt>
                <c:pt idx="160">
                  <c:v>185.63543429765576</c:v>
                </c:pt>
                <c:pt idx="161">
                  <c:v>187.52328750260054</c:v>
                </c:pt>
                <c:pt idx="162">
                  <c:v>188.56177028603565</c:v>
                </c:pt>
                <c:pt idx="163">
                  <c:v>189.73513412717358</c:v>
                </c:pt>
                <c:pt idx="164">
                  <c:v>190.24609941766695</c:v>
                </c:pt>
                <c:pt idx="165">
                  <c:v>191.0308326713976</c:v>
                </c:pt>
                <c:pt idx="166">
                  <c:v>192.09387432445186</c:v>
                </c:pt>
                <c:pt idx="167">
                  <c:v>194.05876954120816</c:v>
                </c:pt>
                <c:pt idx="168">
                  <c:v>195.55397037175675</c:v>
                </c:pt>
                <c:pt idx="169">
                  <c:v>196.91841963778629</c:v>
                </c:pt>
                <c:pt idx="170">
                  <c:v>199.70088943623853</c:v>
                </c:pt>
                <c:pt idx="171">
                  <c:v>201.8736788485642</c:v>
                </c:pt>
                <c:pt idx="172">
                  <c:v>203.73618714349703</c:v>
                </c:pt>
                <c:pt idx="173">
                  <c:v>205.29318625898469</c:v>
                </c:pt>
                <c:pt idx="174">
                  <c:v>207.18638133130739</c:v>
                </c:pt>
                <c:pt idx="175">
                  <c:v>209.71913264383352</c:v>
                </c:pt>
                <c:pt idx="176">
                  <c:v>211.10115519865727</c:v>
                </c:pt>
                <c:pt idx="177">
                  <c:v>212.37398030997764</c:v>
                </c:pt>
                <c:pt idx="178">
                  <c:v>213.76381740903471</c:v>
                </c:pt>
                <c:pt idx="179">
                  <c:v>214.61824717008238</c:v>
                </c:pt>
                <c:pt idx="180">
                  <c:v>216.14494646577822</c:v>
                </c:pt>
                <c:pt idx="181">
                  <c:v>217.47214954351119</c:v>
                </c:pt>
                <c:pt idx="182">
                  <c:v>219.78801016623987</c:v>
                </c:pt>
                <c:pt idx="183">
                  <c:v>222.72157142230003</c:v>
                </c:pt>
                <c:pt idx="184">
                  <c:v>226.16365277130279</c:v>
                </c:pt>
                <c:pt idx="185">
                  <c:v>229.32170699048234</c:v>
                </c:pt>
                <c:pt idx="186">
                  <c:v>233.08230886007814</c:v>
                </c:pt>
                <c:pt idx="187">
                  <c:v>236.71262062628688</c:v>
                </c:pt>
                <c:pt idx="188">
                  <c:v>241.08958406373708</c:v>
                </c:pt>
                <c:pt idx="189">
                  <c:v>245.04218351572862</c:v>
                </c:pt>
                <c:pt idx="190">
                  <c:v>247.93654958045144</c:v>
                </c:pt>
                <c:pt idx="191">
                  <c:v>250.29762456033524</c:v>
                </c:pt>
                <c:pt idx="192">
                  <c:v>251.06244309572503</c:v>
                </c:pt>
                <c:pt idx="193">
                  <c:v>251.35803673663594</c:v>
                </c:pt>
                <c:pt idx="194">
                  <c:v>251.93510166926234</c:v>
                </c:pt>
                <c:pt idx="195">
                  <c:v>250.77435732301348</c:v>
                </c:pt>
                <c:pt idx="196">
                  <c:v>249.42569222289862</c:v>
                </c:pt>
                <c:pt idx="197">
                  <c:v>248.1379607422044</c:v>
                </c:pt>
                <c:pt idx="198">
                  <c:v>247.55466301526931</c:v>
                </c:pt>
                <c:pt idx="199">
                  <c:v>246.87179107280957</c:v>
                </c:pt>
                <c:pt idx="200">
                  <c:v>246.06528183961254</c:v>
                </c:pt>
                <c:pt idx="201">
                  <c:v>244.82909174791411</c:v>
                </c:pt>
                <c:pt idx="202">
                  <c:v>244.16068050414819</c:v>
                </c:pt>
                <c:pt idx="203">
                  <c:v>243.39857200097177</c:v>
                </c:pt>
                <c:pt idx="204">
                  <c:v>242.24611030064383</c:v>
                </c:pt>
                <c:pt idx="205">
                  <c:v>240.57362673499847</c:v>
                </c:pt>
                <c:pt idx="206">
                  <c:v>238.48816990575847</c:v>
                </c:pt>
                <c:pt idx="207">
                  <c:v>236.22244097131761</c:v>
                </c:pt>
                <c:pt idx="208">
                  <c:v>233.0709077042622</c:v>
                </c:pt>
                <c:pt idx="209">
                  <c:v>230.02617319158381</c:v>
                </c:pt>
                <c:pt idx="210">
                  <c:v>226.71617295746324</c:v>
                </c:pt>
                <c:pt idx="211">
                  <c:v>224.38207069564243</c:v>
                </c:pt>
                <c:pt idx="212">
                  <c:v>223.42142316595647</c:v>
                </c:pt>
                <c:pt idx="213">
                  <c:v>222.27396122087583</c:v>
                </c:pt>
                <c:pt idx="214">
                  <c:v>221.12273316522047</c:v>
                </c:pt>
                <c:pt idx="215">
                  <c:v>221.23351456730529</c:v>
                </c:pt>
                <c:pt idx="216">
                  <c:v>221.95489813663781</c:v>
                </c:pt>
                <c:pt idx="217">
                  <c:v>222.28169026076904</c:v>
                </c:pt>
                <c:pt idx="218">
                  <c:v>221.60906975296319</c:v>
                </c:pt>
                <c:pt idx="219">
                  <c:v>221.56103844962126</c:v>
                </c:pt>
                <c:pt idx="220">
                  <c:v>221.36868454368422</c:v>
                </c:pt>
                <c:pt idx="221">
                  <c:v>221.67291509193601</c:v>
                </c:pt>
                <c:pt idx="222">
                  <c:v>221.67200393658814</c:v>
                </c:pt>
                <c:pt idx="223">
                  <c:v>221.03646638908762</c:v>
                </c:pt>
                <c:pt idx="224">
                  <c:v>220.89210894580447</c:v>
                </c:pt>
                <c:pt idx="225">
                  <c:v>221.6430550978319</c:v>
                </c:pt>
                <c:pt idx="226">
                  <c:v>221.80556639437077</c:v>
                </c:pt>
                <c:pt idx="227">
                  <c:v>221.9508203086385</c:v>
                </c:pt>
                <c:pt idx="228">
                  <c:v>221.82372949461131</c:v>
                </c:pt>
                <c:pt idx="229">
                  <c:v>222.07703295864863</c:v>
                </c:pt>
                <c:pt idx="230">
                  <c:v>222.98972455324434</c:v>
                </c:pt>
                <c:pt idx="231">
                  <c:v>223.99809451089132</c:v>
                </c:pt>
                <c:pt idx="232">
                  <c:v>226.00728042890719</c:v>
                </c:pt>
                <c:pt idx="233">
                  <c:v>228.30862510169862</c:v>
                </c:pt>
                <c:pt idx="234">
                  <c:v>230.8114966399913</c:v>
                </c:pt>
                <c:pt idx="235">
                  <c:v>231.99121894306558</c:v>
                </c:pt>
                <c:pt idx="236">
                  <c:v>234.78032656474949</c:v>
                </c:pt>
                <c:pt idx="237">
                  <c:v>237.5492405675071</c:v>
                </c:pt>
                <c:pt idx="238">
                  <c:v>241.40771895227527</c:v>
                </c:pt>
                <c:pt idx="239">
                  <c:v>245.47375864130291</c:v>
                </c:pt>
                <c:pt idx="240">
                  <c:v>249.56615152573772</c:v>
                </c:pt>
                <c:pt idx="241">
                  <c:v>252.34183488733476</c:v>
                </c:pt>
                <c:pt idx="242">
                  <c:v>255.87408386989219</c:v>
                </c:pt>
                <c:pt idx="243">
                  <c:v>260.39562913140469</c:v>
                </c:pt>
                <c:pt idx="244">
                  <c:v>262.61943759612939</c:v>
                </c:pt>
                <c:pt idx="245">
                  <c:v>265.30322014217126</c:v>
                </c:pt>
                <c:pt idx="246">
                  <c:v>268.2425171335027</c:v>
                </c:pt>
                <c:pt idx="247">
                  <c:v>271.94905050950695</c:v>
                </c:pt>
                <c:pt idx="248">
                  <c:v>276.85404211622438</c:v>
                </c:pt>
                <c:pt idx="249">
                  <c:v>282.48061882813693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5-174F-B223-4B160B155808}"/>
            </c:ext>
          </c:extLst>
        </c:ser>
        <c:ser>
          <c:idx val="4"/>
          <c:order val="4"/>
          <c:tx>
            <c:strRef>
              <c:f>Sheet3!$H$1</c:f>
              <c:strCache>
                <c:ptCount val="1"/>
                <c:pt idx="0">
                  <c:v>SMA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Sheet3!$H$2:$H$251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84.919694986506386</c:v>
                </c:pt>
                <c:pt idx="19">
                  <c:v>89.729087794207686</c:v>
                </c:pt>
                <c:pt idx="20">
                  <c:v>90.313890603554043</c:v>
                </c:pt>
                <c:pt idx="21">
                  <c:v>90.933618876124171</c:v>
                </c:pt>
                <c:pt idx="22">
                  <c:v>91.577246071564019</c:v>
                </c:pt>
                <c:pt idx="23">
                  <c:v>92.207264408039791</c:v>
                </c:pt>
                <c:pt idx="24">
                  <c:v>93.003528040468296</c:v>
                </c:pt>
                <c:pt idx="25">
                  <c:v>93.293913967541002</c:v>
                </c:pt>
                <c:pt idx="26">
                  <c:v>93.761204749340635</c:v>
                </c:pt>
                <c:pt idx="27">
                  <c:v>94.469623506774724</c:v>
                </c:pt>
                <c:pt idx="28">
                  <c:v>95.413562971192221</c:v>
                </c:pt>
                <c:pt idx="29">
                  <c:v>96.275689092355165</c:v>
                </c:pt>
                <c:pt idx="30">
                  <c:v>97.674567582898902</c:v>
                </c:pt>
                <c:pt idx="31">
                  <c:v>99.128366682184051</c:v>
                </c:pt>
                <c:pt idx="32">
                  <c:v>100.8923289458576</c:v>
                </c:pt>
                <c:pt idx="33">
                  <c:v>102.53361920322106</c:v>
                </c:pt>
                <c:pt idx="34">
                  <c:v>104.79815759011012</c:v>
                </c:pt>
                <c:pt idx="35">
                  <c:v>106.8201158725315</c:v>
                </c:pt>
                <c:pt idx="36">
                  <c:v>108.50956231493042</c:v>
                </c:pt>
                <c:pt idx="37">
                  <c:v>110.50626525356681</c:v>
                </c:pt>
                <c:pt idx="38">
                  <c:v>112.24025137581961</c:v>
                </c:pt>
                <c:pt idx="39">
                  <c:v>113.85673211345643</c:v>
                </c:pt>
                <c:pt idx="40">
                  <c:v>114.96573018165346</c:v>
                </c:pt>
                <c:pt idx="41">
                  <c:v>116.36259835995409</c:v>
                </c:pt>
                <c:pt idx="42">
                  <c:v>117.30810646406243</c:v>
                </c:pt>
                <c:pt idx="43">
                  <c:v>118.26272999758694</c:v>
                </c:pt>
                <c:pt idx="44">
                  <c:v>119.05978749531876</c:v>
                </c:pt>
                <c:pt idx="45">
                  <c:v>120.61649533419495</c:v>
                </c:pt>
                <c:pt idx="46">
                  <c:v>121.90486530931182</c:v>
                </c:pt>
                <c:pt idx="47">
                  <c:v>122.76897652119627</c:v>
                </c:pt>
                <c:pt idx="48">
                  <c:v>123.3683245602213</c:v>
                </c:pt>
                <c:pt idx="49">
                  <c:v>123.96261839434787</c:v>
                </c:pt>
                <c:pt idx="50">
                  <c:v>124.19984824963051</c:v>
                </c:pt>
                <c:pt idx="51">
                  <c:v>124.33199703077875</c:v>
                </c:pt>
                <c:pt idx="52">
                  <c:v>124.1994861552073</c:v>
                </c:pt>
                <c:pt idx="53">
                  <c:v>123.63021384929228</c:v>
                </c:pt>
                <c:pt idx="54">
                  <c:v>122.98812367909177</c:v>
                </c:pt>
                <c:pt idx="55">
                  <c:v>122.27545213784376</c:v>
                </c:pt>
                <c:pt idx="56">
                  <c:v>121.7159711748327</c:v>
                </c:pt>
                <c:pt idx="57">
                  <c:v>120.64153625055678</c:v>
                </c:pt>
                <c:pt idx="58">
                  <c:v>119.96393228117695</c:v>
                </c:pt>
                <c:pt idx="59">
                  <c:v>118.36456479327087</c:v>
                </c:pt>
                <c:pt idx="60">
                  <c:v>117.24196166517393</c:v>
                </c:pt>
                <c:pt idx="61">
                  <c:v>115.79906979199265</c:v>
                </c:pt>
                <c:pt idx="62">
                  <c:v>114.81511460542602</c:v>
                </c:pt>
                <c:pt idx="63">
                  <c:v>113.97838141598784</c:v>
                </c:pt>
                <c:pt idx="64">
                  <c:v>113.47187059490253</c:v>
                </c:pt>
                <c:pt idx="65">
                  <c:v>112.91968708159266</c:v>
                </c:pt>
                <c:pt idx="66">
                  <c:v>112.3974396032193</c:v>
                </c:pt>
                <c:pt idx="67">
                  <c:v>112.2672064155076</c:v>
                </c:pt>
                <c:pt idx="68">
                  <c:v>112.09416641540842</c:v>
                </c:pt>
                <c:pt idx="69">
                  <c:v>111.9906146773864</c:v>
                </c:pt>
                <c:pt idx="70">
                  <c:v>112.34080418574415</c:v>
                </c:pt>
                <c:pt idx="71">
                  <c:v>113.10387244259832</c:v>
                </c:pt>
                <c:pt idx="72">
                  <c:v>113.97589412946677</c:v>
                </c:pt>
                <c:pt idx="73">
                  <c:v>115.42895089177064</c:v>
                </c:pt>
                <c:pt idx="74">
                  <c:v>116.52514302638865</c:v>
                </c:pt>
                <c:pt idx="75">
                  <c:v>118.19649047547357</c:v>
                </c:pt>
                <c:pt idx="76">
                  <c:v>120.15327779651201</c:v>
                </c:pt>
                <c:pt idx="77">
                  <c:v>122.2051744234243</c:v>
                </c:pt>
                <c:pt idx="78">
                  <c:v>124.20587272226399</c:v>
                </c:pt>
                <c:pt idx="79">
                  <c:v>126.79298327309789</c:v>
                </c:pt>
                <c:pt idx="80">
                  <c:v>129.03220711911285</c:v>
                </c:pt>
                <c:pt idx="81">
                  <c:v>131.37749867549906</c:v>
                </c:pt>
                <c:pt idx="82">
                  <c:v>134.37718203911965</c:v>
                </c:pt>
                <c:pt idx="83">
                  <c:v>137.77259211159563</c:v>
                </c:pt>
                <c:pt idx="84">
                  <c:v>140.20101144050673</c:v>
                </c:pt>
                <c:pt idx="85">
                  <c:v>142.28388426048241</c:v>
                </c:pt>
                <c:pt idx="86">
                  <c:v>144.03974315764134</c:v>
                </c:pt>
                <c:pt idx="87">
                  <c:v>145.02263027271158</c:v>
                </c:pt>
                <c:pt idx="88">
                  <c:v>146.26139280408364</c:v>
                </c:pt>
                <c:pt idx="89">
                  <c:v>147.55390190976505</c:v>
                </c:pt>
                <c:pt idx="90">
                  <c:v>148.65012699986352</c:v>
                </c:pt>
                <c:pt idx="91">
                  <c:v>149.24241292710005</c:v>
                </c:pt>
                <c:pt idx="92">
                  <c:v>149.4362927577944</c:v>
                </c:pt>
                <c:pt idx="93">
                  <c:v>148.95201825681127</c:v>
                </c:pt>
                <c:pt idx="94">
                  <c:v>148.19963829655097</c:v>
                </c:pt>
                <c:pt idx="95">
                  <c:v>146.94433457757194</c:v>
                </c:pt>
                <c:pt idx="96">
                  <c:v>145.63218201343471</c:v>
                </c:pt>
                <c:pt idx="97">
                  <c:v>144.55157318604444</c:v>
                </c:pt>
                <c:pt idx="98">
                  <c:v>143.45503122425575</c:v>
                </c:pt>
                <c:pt idx="99">
                  <c:v>142.78916535162566</c:v>
                </c:pt>
                <c:pt idx="100">
                  <c:v>141.76336071729202</c:v>
                </c:pt>
                <c:pt idx="101">
                  <c:v>140.78350549577698</c:v>
                </c:pt>
                <c:pt idx="102">
                  <c:v>139.06681965284272</c:v>
                </c:pt>
                <c:pt idx="103">
                  <c:v>136.97248099527013</c:v>
                </c:pt>
                <c:pt idx="104">
                  <c:v>135.72725148016687</c:v>
                </c:pt>
                <c:pt idx="105">
                  <c:v>134.49599768377146</c:v>
                </c:pt>
                <c:pt idx="106">
                  <c:v>133.69650396493412</c:v>
                </c:pt>
                <c:pt idx="107">
                  <c:v>133.49443514662994</c:v>
                </c:pt>
                <c:pt idx="108">
                  <c:v>133.19694122148172</c:v>
                </c:pt>
                <c:pt idx="109">
                  <c:v>132.86105432485309</c:v>
                </c:pt>
                <c:pt idx="110">
                  <c:v>132.69084220812681</c:v>
                </c:pt>
                <c:pt idx="111">
                  <c:v>132.6395808668413</c:v>
                </c:pt>
                <c:pt idx="112">
                  <c:v>132.50446803632866</c:v>
                </c:pt>
                <c:pt idx="113">
                  <c:v>133.20855924616779</c:v>
                </c:pt>
                <c:pt idx="114">
                  <c:v>134.34507458099367</c:v>
                </c:pt>
                <c:pt idx="115">
                  <c:v>135.45399246659849</c:v>
                </c:pt>
                <c:pt idx="116">
                  <c:v>135.90596354158822</c:v>
                </c:pt>
                <c:pt idx="117">
                  <c:v>136.3485547237095</c:v>
                </c:pt>
                <c:pt idx="118">
                  <c:v>136.64803746567048</c:v>
                </c:pt>
                <c:pt idx="119">
                  <c:v>136.12712005919676</c:v>
                </c:pt>
                <c:pt idx="120">
                  <c:v>135.61504259485085</c:v>
                </c:pt>
                <c:pt idx="121">
                  <c:v>135.31943662878376</c:v>
                </c:pt>
                <c:pt idx="122">
                  <c:v>134.6957526774614</c:v>
                </c:pt>
                <c:pt idx="123">
                  <c:v>133.99894412709281</c:v>
                </c:pt>
                <c:pt idx="124">
                  <c:v>133.43305121304749</c:v>
                </c:pt>
                <c:pt idx="125">
                  <c:v>132.83865794611992</c:v>
                </c:pt>
                <c:pt idx="126">
                  <c:v>132.25163097066184</c:v>
                </c:pt>
                <c:pt idx="127">
                  <c:v>132.33748558650191</c:v>
                </c:pt>
                <c:pt idx="128">
                  <c:v>132.77600014064419</c:v>
                </c:pt>
                <c:pt idx="129">
                  <c:v>133.23828271138288</c:v>
                </c:pt>
                <c:pt idx="130">
                  <c:v>134.10286741848955</c:v>
                </c:pt>
                <c:pt idx="131">
                  <c:v>135.30294722432541</c:v>
                </c:pt>
                <c:pt idx="132">
                  <c:v>136.74272892515856</c:v>
                </c:pt>
                <c:pt idx="133">
                  <c:v>137.75625387210496</c:v>
                </c:pt>
                <c:pt idx="134">
                  <c:v>138.22256219090445</c:v>
                </c:pt>
                <c:pt idx="135">
                  <c:v>138.52603858486714</c:v>
                </c:pt>
                <c:pt idx="136">
                  <c:v>139.84585943458899</c:v>
                </c:pt>
                <c:pt idx="137">
                  <c:v>141.30755305888661</c:v>
                </c:pt>
                <c:pt idx="138">
                  <c:v>143.30613285246565</c:v>
                </c:pt>
                <c:pt idx="139">
                  <c:v>145.88654712431986</c:v>
                </c:pt>
                <c:pt idx="140">
                  <c:v>148.77067486071815</c:v>
                </c:pt>
                <c:pt idx="141">
                  <c:v>151.52670687634449</c:v>
                </c:pt>
                <c:pt idx="142">
                  <c:v>154.43994168601481</c:v>
                </c:pt>
                <c:pt idx="143">
                  <c:v>157.18379246206388</c:v>
                </c:pt>
                <c:pt idx="144">
                  <c:v>160.30911385760527</c:v>
                </c:pt>
                <c:pt idx="145">
                  <c:v>163.22986020906581</c:v>
                </c:pt>
                <c:pt idx="146">
                  <c:v>165.98193792715583</c:v>
                </c:pt>
                <c:pt idx="147">
                  <c:v>167.29793487446051</c:v>
                </c:pt>
                <c:pt idx="148">
                  <c:v>168.83344943536522</c:v>
                </c:pt>
                <c:pt idx="149">
                  <c:v>170.03190987494742</c:v>
                </c:pt>
                <c:pt idx="150">
                  <c:v>169.83415381771189</c:v>
                </c:pt>
                <c:pt idx="151">
                  <c:v>170.01873151739798</c:v>
                </c:pt>
                <c:pt idx="152">
                  <c:v>171.2018890947686</c:v>
                </c:pt>
                <c:pt idx="153">
                  <c:v>172.89318466062673</c:v>
                </c:pt>
                <c:pt idx="154">
                  <c:v>174.58393980032776</c:v>
                </c:pt>
                <c:pt idx="155">
                  <c:v>176.87168921497874</c:v>
                </c:pt>
                <c:pt idx="156">
                  <c:v>179.09158672152807</c:v>
                </c:pt>
                <c:pt idx="157">
                  <c:v>180.95865350631595</c:v>
                </c:pt>
                <c:pt idx="158">
                  <c:v>182.11769052981293</c:v>
                </c:pt>
                <c:pt idx="159">
                  <c:v>183.8588341177537</c:v>
                </c:pt>
                <c:pt idx="160">
                  <c:v>185.63543429765576</c:v>
                </c:pt>
                <c:pt idx="161">
                  <c:v>187.52328750260054</c:v>
                </c:pt>
                <c:pt idx="162">
                  <c:v>188.56177028603565</c:v>
                </c:pt>
                <c:pt idx="163">
                  <c:v>189.73513412717358</c:v>
                </c:pt>
                <c:pt idx="164">
                  <c:v>190.24609941766695</c:v>
                </c:pt>
                <c:pt idx="165">
                  <c:v>191.0308326713976</c:v>
                </c:pt>
                <c:pt idx="166">
                  <c:v>192.09387432445186</c:v>
                </c:pt>
                <c:pt idx="167">
                  <c:v>194.05876954120816</c:v>
                </c:pt>
                <c:pt idx="168">
                  <c:v>195.55397037175675</c:v>
                </c:pt>
                <c:pt idx="169">
                  <c:v>196.91841963778629</c:v>
                </c:pt>
                <c:pt idx="170">
                  <c:v>199.70088943623853</c:v>
                </c:pt>
                <c:pt idx="171">
                  <c:v>201.8736788485642</c:v>
                </c:pt>
                <c:pt idx="172">
                  <c:v>203.73618714349703</c:v>
                </c:pt>
                <c:pt idx="173">
                  <c:v>205.29318625898469</c:v>
                </c:pt>
                <c:pt idx="174">
                  <c:v>207.18638133130739</c:v>
                </c:pt>
                <c:pt idx="175">
                  <c:v>209.71913264383352</c:v>
                </c:pt>
                <c:pt idx="176">
                  <c:v>211.10115519865727</c:v>
                </c:pt>
                <c:pt idx="177">
                  <c:v>212.37398030997764</c:v>
                </c:pt>
                <c:pt idx="178">
                  <c:v>213.76381740903471</c:v>
                </c:pt>
                <c:pt idx="179">
                  <c:v>214.61824717008238</c:v>
                </c:pt>
                <c:pt idx="180">
                  <c:v>216.14494646577822</c:v>
                </c:pt>
                <c:pt idx="181">
                  <c:v>217.47214954351119</c:v>
                </c:pt>
                <c:pt idx="182">
                  <c:v>219.78801016623987</c:v>
                </c:pt>
                <c:pt idx="183">
                  <c:v>222.72157142230003</c:v>
                </c:pt>
                <c:pt idx="184">
                  <c:v>226.16365277130279</c:v>
                </c:pt>
                <c:pt idx="185">
                  <c:v>229.32170699048234</c:v>
                </c:pt>
                <c:pt idx="186">
                  <c:v>233.08230886007814</c:v>
                </c:pt>
                <c:pt idx="187">
                  <c:v>236.71262062628688</c:v>
                </c:pt>
                <c:pt idx="188">
                  <c:v>241.08958406373708</c:v>
                </c:pt>
                <c:pt idx="189">
                  <c:v>245.04218351572862</c:v>
                </c:pt>
                <c:pt idx="190">
                  <c:v>247.93654958045144</c:v>
                </c:pt>
                <c:pt idx="191">
                  <c:v>250.29762456033524</c:v>
                </c:pt>
                <c:pt idx="192">
                  <c:v>251.06244309572503</c:v>
                </c:pt>
                <c:pt idx="193">
                  <c:v>251.35803673663594</c:v>
                </c:pt>
                <c:pt idx="194">
                  <c:v>251.93510166926234</c:v>
                </c:pt>
                <c:pt idx="195">
                  <c:v>250.77435732301348</c:v>
                </c:pt>
                <c:pt idx="196">
                  <c:v>249.42569222289862</c:v>
                </c:pt>
                <c:pt idx="197">
                  <c:v>248.1379607422044</c:v>
                </c:pt>
                <c:pt idx="198">
                  <c:v>247.55466301526931</c:v>
                </c:pt>
                <c:pt idx="199">
                  <c:v>246.87179107280957</c:v>
                </c:pt>
                <c:pt idx="200">
                  <c:v>246.06528183961254</c:v>
                </c:pt>
                <c:pt idx="201">
                  <c:v>244.82909174791411</c:v>
                </c:pt>
                <c:pt idx="202">
                  <c:v>244.16068050414819</c:v>
                </c:pt>
                <c:pt idx="203">
                  <c:v>243.39857200097177</c:v>
                </c:pt>
                <c:pt idx="204">
                  <c:v>242.24611030064383</c:v>
                </c:pt>
                <c:pt idx="205">
                  <c:v>240.57362673499847</c:v>
                </c:pt>
                <c:pt idx="206">
                  <c:v>238.48816990575847</c:v>
                </c:pt>
                <c:pt idx="207">
                  <c:v>236.22244097131761</c:v>
                </c:pt>
                <c:pt idx="208">
                  <c:v>233.0709077042622</c:v>
                </c:pt>
                <c:pt idx="209">
                  <c:v>230.02617319158381</c:v>
                </c:pt>
                <c:pt idx="210">
                  <c:v>226.71617295746324</c:v>
                </c:pt>
                <c:pt idx="211">
                  <c:v>224.38207069564243</c:v>
                </c:pt>
                <c:pt idx="212">
                  <c:v>223.42142316595647</c:v>
                </c:pt>
                <c:pt idx="213">
                  <c:v>222.27396122087583</c:v>
                </c:pt>
                <c:pt idx="214">
                  <c:v>221.12273316522047</c:v>
                </c:pt>
                <c:pt idx="215">
                  <c:v>221.23351456730529</c:v>
                </c:pt>
                <c:pt idx="216">
                  <c:v>221.95489813663781</c:v>
                </c:pt>
                <c:pt idx="217">
                  <c:v>222.28169026076904</c:v>
                </c:pt>
                <c:pt idx="218">
                  <c:v>221.60906975296319</c:v>
                </c:pt>
                <c:pt idx="219">
                  <c:v>221.56103844962126</c:v>
                </c:pt>
                <c:pt idx="220">
                  <c:v>221.36868454368422</c:v>
                </c:pt>
                <c:pt idx="221">
                  <c:v>221.67291509193601</c:v>
                </c:pt>
                <c:pt idx="222">
                  <c:v>221.67200393658814</c:v>
                </c:pt>
                <c:pt idx="223">
                  <c:v>221.03646638908762</c:v>
                </c:pt>
                <c:pt idx="224">
                  <c:v>220.89210894580447</c:v>
                </c:pt>
                <c:pt idx="225">
                  <c:v>221.6430550978319</c:v>
                </c:pt>
                <c:pt idx="226">
                  <c:v>221.80556639437077</c:v>
                </c:pt>
                <c:pt idx="227">
                  <c:v>221.9508203086385</c:v>
                </c:pt>
                <c:pt idx="228">
                  <c:v>221.82372949461131</c:v>
                </c:pt>
                <c:pt idx="229">
                  <c:v>222.07703295864863</c:v>
                </c:pt>
                <c:pt idx="230">
                  <c:v>222.98972455324434</c:v>
                </c:pt>
                <c:pt idx="231">
                  <c:v>223.99809451089132</c:v>
                </c:pt>
                <c:pt idx="232">
                  <c:v>226.00728042890719</c:v>
                </c:pt>
                <c:pt idx="233">
                  <c:v>228.30862510169862</c:v>
                </c:pt>
                <c:pt idx="234">
                  <c:v>230.8114966399913</c:v>
                </c:pt>
                <c:pt idx="235">
                  <c:v>231.99121894306558</c:v>
                </c:pt>
                <c:pt idx="236">
                  <c:v>234.78032656474949</c:v>
                </c:pt>
                <c:pt idx="237">
                  <c:v>237.5492405675071</c:v>
                </c:pt>
                <c:pt idx="238">
                  <c:v>241.40771895227527</c:v>
                </c:pt>
                <c:pt idx="239">
                  <c:v>245.47375864130291</c:v>
                </c:pt>
                <c:pt idx="240">
                  <c:v>249.56615152573772</c:v>
                </c:pt>
                <c:pt idx="241">
                  <c:v>252.34183488733476</c:v>
                </c:pt>
                <c:pt idx="242">
                  <c:v>255.87408386989219</c:v>
                </c:pt>
                <c:pt idx="243">
                  <c:v>260.39562913140469</c:v>
                </c:pt>
                <c:pt idx="244">
                  <c:v>262.61943759612939</c:v>
                </c:pt>
                <c:pt idx="245">
                  <c:v>265.30322014217126</c:v>
                </c:pt>
                <c:pt idx="246">
                  <c:v>268.2425171335027</c:v>
                </c:pt>
                <c:pt idx="247">
                  <c:v>271.94905050950695</c:v>
                </c:pt>
                <c:pt idx="248">
                  <c:v>276.85404211622438</c:v>
                </c:pt>
                <c:pt idx="249">
                  <c:v>282.48061882813693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5-174F-B223-4B160B155808}"/>
            </c:ext>
          </c:extLst>
        </c:ser>
        <c:ser>
          <c:idx val="5"/>
          <c:order val="5"/>
          <c:tx>
            <c:strRef>
              <c:f>Sheet3!$I$1</c:f>
              <c:strCache>
                <c:ptCount val="1"/>
                <c:pt idx="0">
                  <c:v>BB-Upper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Sheet3!$I$2:$I$251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97.217022322563849</c:v>
                </c:pt>
                <c:pt idx="19">
                  <c:v>102.40753098036048</c:v>
                </c:pt>
                <c:pt idx="20">
                  <c:v>104.97649403065216</c:v>
                </c:pt>
                <c:pt idx="21">
                  <c:v>107.54758397142425</c:v>
                </c:pt>
                <c:pt idx="22">
                  <c:v>110.10247341356427</c:v>
                </c:pt>
                <c:pt idx="23">
                  <c:v>112.5091744999543</c:v>
                </c:pt>
                <c:pt idx="24">
                  <c:v>115.18589152776809</c:v>
                </c:pt>
                <c:pt idx="25">
                  <c:v>115.91449447712425</c:v>
                </c:pt>
                <c:pt idx="26">
                  <c:v>117.63528713141423</c:v>
                </c:pt>
                <c:pt idx="27">
                  <c:v>120.30985145198808</c:v>
                </c:pt>
                <c:pt idx="28">
                  <c:v>122.38937075534071</c:v>
                </c:pt>
                <c:pt idx="29">
                  <c:v>123.94768381468528</c:v>
                </c:pt>
                <c:pt idx="30">
                  <c:v>125.90508774288867</c:v>
                </c:pt>
                <c:pt idx="31">
                  <c:v>126.98402554701399</c:v>
                </c:pt>
                <c:pt idx="32">
                  <c:v>127.25283875541805</c:v>
                </c:pt>
                <c:pt idx="33">
                  <c:v>128.56150773238721</c:v>
                </c:pt>
                <c:pt idx="34">
                  <c:v>133.0276969436909</c:v>
                </c:pt>
                <c:pt idx="35">
                  <c:v>136.62043203459783</c:v>
                </c:pt>
                <c:pt idx="36">
                  <c:v>138.45657902087424</c:v>
                </c:pt>
                <c:pt idx="37">
                  <c:v>140.39859965835564</c:v>
                </c:pt>
                <c:pt idx="38">
                  <c:v>141.12062731552842</c:v>
                </c:pt>
                <c:pt idx="39">
                  <c:v>142.42539024397269</c:v>
                </c:pt>
                <c:pt idx="40">
                  <c:v>143.02768164834148</c:v>
                </c:pt>
                <c:pt idx="41">
                  <c:v>144.93939515435667</c:v>
                </c:pt>
                <c:pt idx="42">
                  <c:v>145.04701482925512</c:v>
                </c:pt>
                <c:pt idx="43">
                  <c:v>145.11932031605758</c:v>
                </c:pt>
                <c:pt idx="44">
                  <c:v>144.99797174345457</c:v>
                </c:pt>
                <c:pt idx="45">
                  <c:v>144.58210156911179</c:v>
                </c:pt>
                <c:pt idx="46">
                  <c:v>144.84598147634816</c:v>
                </c:pt>
                <c:pt idx="47">
                  <c:v>144.53144550311328</c:v>
                </c:pt>
                <c:pt idx="48">
                  <c:v>143.1308106801273</c:v>
                </c:pt>
                <c:pt idx="49">
                  <c:v>141.03160080382355</c:v>
                </c:pt>
                <c:pt idx="50">
                  <c:v>140.20177731781331</c:v>
                </c:pt>
                <c:pt idx="51">
                  <c:v>139.59963202182689</c:v>
                </c:pt>
                <c:pt idx="52">
                  <c:v>140.19770691387893</c:v>
                </c:pt>
                <c:pt idx="53">
                  <c:v>142.76265684169073</c:v>
                </c:pt>
                <c:pt idx="54">
                  <c:v>142.14873990201994</c:v>
                </c:pt>
                <c:pt idx="55">
                  <c:v>141.70020880978245</c:v>
                </c:pt>
                <c:pt idx="56">
                  <c:v>141.75141966196708</c:v>
                </c:pt>
                <c:pt idx="57">
                  <c:v>141.73794609755095</c:v>
                </c:pt>
                <c:pt idx="58">
                  <c:v>141.19289028557765</c:v>
                </c:pt>
                <c:pt idx="59">
                  <c:v>143.25951562919192</c:v>
                </c:pt>
                <c:pt idx="60">
                  <c:v>143.92272659519313</c:v>
                </c:pt>
                <c:pt idx="61">
                  <c:v>142.48216178619978</c:v>
                </c:pt>
                <c:pt idx="62">
                  <c:v>142.07633718178639</c:v>
                </c:pt>
                <c:pt idx="63">
                  <c:v>140.89581710587737</c:v>
                </c:pt>
                <c:pt idx="64">
                  <c:v>139.78013122252571</c:v>
                </c:pt>
                <c:pt idx="65">
                  <c:v>137.00984455087283</c:v>
                </c:pt>
                <c:pt idx="66">
                  <c:v>133.95178793198457</c:v>
                </c:pt>
                <c:pt idx="67">
                  <c:v>133.16147283763212</c:v>
                </c:pt>
                <c:pt idx="68">
                  <c:v>132.55894111317568</c:v>
                </c:pt>
                <c:pt idx="69">
                  <c:v>132.21040395878845</c:v>
                </c:pt>
                <c:pt idx="70">
                  <c:v>133.69339201902437</c:v>
                </c:pt>
                <c:pt idx="71">
                  <c:v>137.02767985554192</c:v>
                </c:pt>
                <c:pt idx="72">
                  <c:v>139.9299087523649</c:v>
                </c:pt>
                <c:pt idx="73">
                  <c:v>143.8919539369852</c:v>
                </c:pt>
                <c:pt idx="74">
                  <c:v>148.39232223304288</c:v>
                </c:pt>
                <c:pt idx="75">
                  <c:v>155.43858345772117</c:v>
                </c:pt>
                <c:pt idx="76">
                  <c:v>162.88370409923192</c:v>
                </c:pt>
                <c:pt idx="77">
                  <c:v>167.61282351551421</c:v>
                </c:pt>
                <c:pt idx="78">
                  <c:v>172.93240574048218</c:v>
                </c:pt>
                <c:pt idx="79">
                  <c:v>174.19194511657605</c:v>
                </c:pt>
                <c:pt idx="80">
                  <c:v>174.86474557754204</c:v>
                </c:pt>
                <c:pt idx="81">
                  <c:v>175.26832813019604</c:v>
                </c:pt>
                <c:pt idx="82">
                  <c:v>178.59121357640646</c:v>
                </c:pt>
                <c:pt idx="83">
                  <c:v>185.11979925217111</c:v>
                </c:pt>
                <c:pt idx="84">
                  <c:v>186.71537635021156</c:v>
                </c:pt>
                <c:pt idx="85">
                  <c:v>188.78969910654558</c:v>
                </c:pt>
                <c:pt idx="86">
                  <c:v>189.25121815122861</c:v>
                </c:pt>
                <c:pt idx="87">
                  <c:v>188.44043933539419</c:v>
                </c:pt>
                <c:pt idx="88">
                  <c:v>185.79010715736447</c:v>
                </c:pt>
                <c:pt idx="89">
                  <c:v>182.39827877696922</c:v>
                </c:pt>
                <c:pt idx="90">
                  <c:v>180.06342052636768</c:v>
                </c:pt>
                <c:pt idx="91">
                  <c:v>178.62570757023664</c:v>
                </c:pt>
                <c:pt idx="92">
                  <c:v>177.8667202326786</c:v>
                </c:pt>
                <c:pt idx="93">
                  <c:v>179.83936307026494</c:v>
                </c:pt>
                <c:pt idx="94">
                  <c:v>182.29324299832186</c:v>
                </c:pt>
                <c:pt idx="95">
                  <c:v>184.41467845614591</c:v>
                </c:pt>
                <c:pt idx="96">
                  <c:v>184.89357449602912</c:v>
                </c:pt>
                <c:pt idx="97">
                  <c:v>185.31292048622549</c:v>
                </c:pt>
                <c:pt idx="98">
                  <c:v>184.63144893267997</c:v>
                </c:pt>
                <c:pt idx="99">
                  <c:v>184.15930697494923</c:v>
                </c:pt>
                <c:pt idx="100">
                  <c:v>184.3638554351059</c:v>
                </c:pt>
                <c:pt idx="101">
                  <c:v>183.76315475262692</c:v>
                </c:pt>
                <c:pt idx="102">
                  <c:v>179.96815623517236</c:v>
                </c:pt>
                <c:pt idx="103">
                  <c:v>170.54308153615079</c:v>
                </c:pt>
                <c:pt idx="104">
                  <c:v>165.39574992722058</c:v>
                </c:pt>
                <c:pt idx="105">
                  <c:v>158.85922080356161</c:v>
                </c:pt>
                <c:pt idx="106">
                  <c:v>153.95713279796956</c:v>
                </c:pt>
                <c:pt idx="107">
                  <c:v>153.06159164702294</c:v>
                </c:pt>
                <c:pt idx="108">
                  <c:v>152.10517418701136</c:v>
                </c:pt>
                <c:pt idx="109">
                  <c:v>150.82441195141763</c:v>
                </c:pt>
                <c:pt idx="110">
                  <c:v>149.75991839537937</c:v>
                </c:pt>
                <c:pt idx="111">
                  <c:v>149.50172403277821</c:v>
                </c:pt>
                <c:pt idx="112">
                  <c:v>149.39794829749317</c:v>
                </c:pt>
                <c:pt idx="113">
                  <c:v>149.98004254963931</c:v>
                </c:pt>
                <c:pt idx="114">
                  <c:v>151.7764313222377</c:v>
                </c:pt>
                <c:pt idx="115">
                  <c:v>152.43247250256181</c:v>
                </c:pt>
                <c:pt idx="116">
                  <c:v>151.88623730912525</c:v>
                </c:pt>
                <c:pt idx="117">
                  <c:v>151.32917169073326</c:v>
                </c:pt>
                <c:pt idx="118">
                  <c:v>151.23948312257127</c:v>
                </c:pt>
                <c:pt idx="119">
                  <c:v>152.49763918289455</c:v>
                </c:pt>
                <c:pt idx="120">
                  <c:v>155.43240831569707</c:v>
                </c:pt>
                <c:pt idx="121">
                  <c:v>156.1813344273188</c:v>
                </c:pt>
                <c:pt idx="122">
                  <c:v>158.26363249073412</c:v>
                </c:pt>
                <c:pt idx="123">
                  <c:v>159.35075815290938</c:v>
                </c:pt>
                <c:pt idx="124">
                  <c:v>159.31774178836869</c:v>
                </c:pt>
                <c:pt idx="125">
                  <c:v>159.02461507078402</c:v>
                </c:pt>
                <c:pt idx="126">
                  <c:v>158.06580428298037</c:v>
                </c:pt>
                <c:pt idx="127">
                  <c:v>158.38160457132471</c:v>
                </c:pt>
                <c:pt idx="128">
                  <c:v>159.81337859208759</c:v>
                </c:pt>
                <c:pt idx="129">
                  <c:v>161.31732458771393</c:v>
                </c:pt>
                <c:pt idx="130">
                  <c:v>166.20944827934457</c:v>
                </c:pt>
                <c:pt idx="131">
                  <c:v>172.39443937373858</c:v>
                </c:pt>
                <c:pt idx="132">
                  <c:v>176.54814813910073</c:v>
                </c:pt>
                <c:pt idx="133">
                  <c:v>180.00354710739251</c:v>
                </c:pt>
                <c:pt idx="134">
                  <c:v>181.60245100366049</c:v>
                </c:pt>
                <c:pt idx="135">
                  <c:v>182.44645858671657</c:v>
                </c:pt>
                <c:pt idx="136">
                  <c:v>186.01474919788143</c:v>
                </c:pt>
                <c:pt idx="137">
                  <c:v>189.9795559205495</c:v>
                </c:pt>
                <c:pt idx="138">
                  <c:v>196.58435339456571</c:v>
                </c:pt>
                <c:pt idx="139">
                  <c:v>201.33533708557187</c:v>
                </c:pt>
                <c:pt idx="140">
                  <c:v>202.94756323244775</c:v>
                </c:pt>
                <c:pt idx="141">
                  <c:v>206.06459991653782</c:v>
                </c:pt>
                <c:pt idx="142">
                  <c:v>205.83052410255431</c:v>
                </c:pt>
                <c:pt idx="143">
                  <c:v>204.65926213046424</c:v>
                </c:pt>
                <c:pt idx="144">
                  <c:v>206.47390082153123</c:v>
                </c:pt>
                <c:pt idx="145">
                  <c:v>205.70793238283244</c:v>
                </c:pt>
                <c:pt idx="146">
                  <c:v>203.914599694587</c:v>
                </c:pt>
                <c:pt idx="147">
                  <c:v>201.87798380730004</c:v>
                </c:pt>
                <c:pt idx="148">
                  <c:v>200.37551690329693</c:v>
                </c:pt>
                <c:pt idx="149">
                  <c:v>197.70137521821957</c:v>
                </c:pt>
                <c:pt idx="150">
                  <c:v>198.17726719404286</c:v>
                </c:pt>
                <c:pt idx="151">
                  <c:v>198.18904408846143</c:v>
                </c:pt>
                <c:pt idx="152">
                  <c:v>199.62054537568665</c:v>
                </c:pt>
                <c:pt idx="153">
                  <c:v>203.4429543910575</c:v>
                </c:pt>
                <c:pt idx="154">
                  <c:v>204.63820914112665</c:v>
                </c:pt>
                <c:pt idx="155">
                  <c:v>205.89339767164199</c:v>
                </c:pt>
                <c:pt idx="156">
                  <c:v>211.69297666787025</c:v>
                </c:pt>
                <c:pt idx="157">
                  <c:v>215.35271740943782</c:v>
                </c:pt>
                <c:pt idx="158">
                  <c:v>218.36722013366455</c:v>
                </c:pt>
                <c:pt idx="159">
                  <c:v>223.94606027499447</c:v>
                </c:pt>
                <c:pt idx="160">
                  <c:v>227.83736727397476</c:v>
                </c:pt>
                <c:pt idx="161">
                  <c:v>233.44385643462485</c:v>
                </c:pt>
                <c:pt idx="162">
                  <c:v>233.98821514150956</c:v>
                </c:pt>
                <c:pt idx="163">
                  <c:v>234.5352688481116</c:v>
                </c:pt>
                <c:pt idx="164">
                  <c:v>235.28638629945937</c:v>
                </c:pt>
                <c:pt idx="165">
                  <c:v>236.23144991459864</c:v>
                </c:pt>
                <c:pt idx="166">
                  <c:v>237.82551243533521</c:v>
                </c:pt>
                <c:pt idx="167">
                  <c:v>237.96499439659493</c:v>
                </c:pt>
                <c:pt idx="168">
                  <c:v>238.18087829728751</c:v>
                </c:pt>
                <c:pt idx="169">
                  <c:v>236.03976054409262</c:v>
                </c:pt>
                <c:pt idx="170">
                  <c:v>229.49208764565398</c:v>
                </c:pt>
                <c:pt idx="171">
                  <c:v>224.68754778635235</c:v>
                </c:pt>
                <c:pt idx="172">
                  <c:v>225.89604801460328</c:v>
                </c:pt>
                <c:pt idx="173">
                  <c:v>229.93341347764641</c:v>
                </c:pt>
                <c:pt idx="174">
                  <c:v>233.15053489119731</c:v>
                </c:pt>
                <c:pt idx="175">
                  <c:v>244.80223787200592</c:v>
                </c:pt>
                <c:pt idx="176">
                  <c:v>249.14274725346473</c:v>
                </c:pt>
                <c:pt idx="177">
                  <c:v>251.39557626103706</c:v>
                </c:pt>
                <c:pt idx="178">
                  <c:v>253.08516131829768</c:v>
                </c:pt>
                <c:pt idx="179">
                  <c:v>254.84949252836233</c:v>
                </c:pt>
                <c:pt idx="180">
                  <c:v>258.88126753578456</c:v>
                </c:pt>
                <c:pt idx="181">
                  <c:v>263.26920172181337</c:v>
                </c:pt>
                <c:pt idx="182">
                  <c:v>265.67590931212965</c:v>
                </c:pt>
                <c:pt idx="183">
                  <c:v>271.53789746637949</c:v>
                </c:pt>
                <c:pt idx="184">
                  <c:v>279.14178762192296</c:v>
                </c:pt>
                <c:pt idx="185">
                  <c:v>283.92703054656909</c:v>
                </c:pt>
                <c:pt idx="186">
                  <c:v>293.64032536015452</c:v>
                </c:pt>
                <c:pt idx="187">
                  <c:v>301.3787233450995</c:v>
                </c:pt>
                <c:pt idx="188">
                  <c:v>310.92458511199254</c:v>
                </c:pt>
                <c:pt idx="189">
                  <c:v>311.7189430877404</c:v>
                </c:pt>
                <c:pt idx="190">
                  <c:v>312.53334746812209</c:v>
                </c:pt>
                <c:pt idx="191">
                  <c:v>310.80759764456229</c:v>
                </c:pt>
                <c:pt idx="192">
                  <c:v>309.25470426476033</c:v>
                </c:pt>
                <c:pt idx="193">
                  <c:v>308.59269660757462</c:v>
                </c:pt>
                <c:pt idx="194">
                  <c:v>307.66667420613038</c:v>
                </c:pt>
                <c:pt idx="195">
                  <c:v>308.99953611862827</c:v>
                </c:pt>
                <c:pt idx="196">
                  <c:v>312.86164346157801</c:v>
                </c:pt>
                <c:pt idx="197">
                  <c:v>316.76923812301129</c:v>
                </c:pt>
                <c:pt idx="198">
                  <c:v>317.89997932530076</c:v>
                </c:pt>
                <c:pt idx="199">
                  <c:v>319.19729988101079</c:v>
                </c:pt>
                <c:pt idx="200">
                  <c:v>319.73942157359477</c:v>
                </c:pt>
                <c:pt idx="201">
                  <c:v>320.46784804127799</c:v>
                </c:pt>
                <c:pt idx="202">
                  <c:v>320.44139465107094</c:v>
                </c:pt>
                <c:pt idx="203">
                  <c:v>319.2703764119139</c:v>
                </c:pt>
                <c:pt idx="204">
                  <c:v>316.62229276804334</c:v>
                </c:pt>
                <c:pt idx="205">
                  <c:v>314.1090549990065</c:v>
                </c:pt>
                <c:pt idx="206">
                  <c:v>307.39131373428319</c:v>
                </c:pt>
                <c:pt idx="207">
                  <c:v>299.64954355344219</c:v>
                </c:pt>
                <c:pt idx="208">
                  <c:v>284.97544131150863</c:v>
                </c:pt>
                <c:pt idx="209">
                  <c:v>275.05718608399513</c:v>
                </c:pt>
                <c:pt idx="210">
                  <c:v>266.76956529806375</c:v>
                </c:pt>
                <c:pt idx="211">
                  <c:v>259.3660895879666</c:v>
                </c:pt>
                <c:pt idx="212">
                  <c:v>257.91536577225725</c:v>
                </c:pt>
                <c:pt idx="213">
                  <c:v>257.71948632585304</c:v>
                </c:pt>
                <c:pt idx="214">
                  <c:v>255.05576696024906</c:v>
                </c:pt>
                <c:pt idx="215">
                  <c:v>255.27812713508516</c:v>
                </c:pt>
                <c:pt idx="216">
                  <c:v>254.7465885209707</c:v>
                </c:pt>
                <c:pt idx="217">
                  <c:v>253.74441904110952</c:v>
                </c:pt>
                <c:pt idx="218">
                  <c:v>255.10113431199039</c:v>
                </c:pt>
                <c:pt idx="219">
                  <c:v>255.14051049502939</c:v>
                </c:pt>
                <c:pt idx="220">
                  <c:v>254.9627114193151</c:v>
                </c:pt>
                <c:pt idx="221">
                  <c:v>255.24547127083903</c:v>
                </c:pt>
                <c:pt idx="222">
                  <c:v>255.24305535343649</c:v>
                </c:pt>
                <c:pt idx="223">
                  <c:v>252.49504074451767</c:v>
                </c:pt>
                <c:pt idx="224">
                  <c:v>251.56884955319504</c:v>
                </c:pt>
                <c:pt idx="225">
                  <c:v>255.22190979336645</c:v>
                </c:pt>
                <c:pt idx="226">
                  <c:v>256.08784812546509</c:v>
                </c:pt>
                <c:pt idx="227">
                  <c:v>256.71409907678475</c:v>
                </c:pt>
                <c:pt idx="228">
                  <c:v>256.3985393729933</c:v>
                </c:pt>
                <c:pt idx="229">
                  <c:v>256.38420728342845</c:v>
                </c:pt>
                <c:pt idx="230">
                  <c:v>255.08704371632214</c:v>
                </c:pt>
                <c:pt idx="231">
                  <c:v>255.85294519521253</c:v>
                </c:pt>
                <c:pt idx="232">
                  <c:v>263.238163437065</c:v>
                </c:pt>
                <c:pt idx="233">
                  <c:v>267.26389878730623</c:v>
                </c:pt>
                <c:pt idx="234">
                  <c:v>275.20723358410015</c:v>
                </c:pt>
                <c:pt idx="235">
                  <c:v>277.84014670182967</c:v>
                </c:pt>
                <c:pt idx="236">
                  <c:v>287.8236712340186</c:v>
                </c:pt>
                <c:pt idx="237">
                  <c:v>290.79919703835986</c:v>
                </c:pt>
                <c:pt idx="238">
                  <c:v>295.80837570586107</c:v>
                </c:pt>
                <c:pt idx="239">
                  <c:v>305.8838952761277</c:v>
                </c:pt>
                <c:pt idx="240">
                  <c:v>316.43944318264573</c:v>
                </c:pt>
                <c:pt idx="241">
                  <c:v>319.56715337982132</c:v>
                </c:pt>
                <c:pt idx="242">
                  <c:v>327.09744403958985</c:v>
                </c:pt>
                <c:pt idx="243">
                  <c:v>339.13449956415553</c:v>
                </c:pt>
                <c:pt idx="244">
                  <c:v>341.66979713273582</c:v>
                </c:pt>
                <c:pt idx="245">
                  <c:v>346.2894590694666</c:v>
                </c:pt>
                <c:pt idx="246">
                  <c:v>350.49558509328779</c:v>
                </c:pt>
                <c:pt idx="247">
                  <c:v>355.85749104224772</c:v>
                </c:pt>
                <c:pt idx="248">
                  <c:v>361.56054375374418</c:v>
                </c:pt>
                <c:pt idx="249">
                  <c:v>365.32146705666639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5-174F-B223-4B160B155808}"/>
            </c:ext>
          </c:extLst>
        </c:ser>
        <c:ser>
          <c:idx val="6"/>
          <c:order val="6"/>
          <c:tx>
            <c:strRef>
              <c:f>Sheet3!$J$1</c:f>
              <c:strCache>
                <c:ptCount val="1"/>
                <c:pt idx="0">
                  <c:v>BB-Lower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Sheet3!$J$2:$J$251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72.622367650448922</c:v>
                </c:pt>
                <c:pt idx="19">
                  <c:v>77.050644608054895</c:v>
                </c:pt>
                <c:pt idx="20">
                  <c:v>75.651287176455924</c:v>
                </c:pt>
                <c:pt idx="21">
                  <c:v>74.319653780824098</c:v>
                </c:pt>
                <c:pt idx="22">
                  <c:v>73.05201872956377</c:v>
                </c:pt>
                <c:pt idx="23">
                  <c:v>71.905354316125283</c:v>
                </c:pt>
                <c:pt idx="24">
                  <c:v>70.821164553168501</c:v>
                </c:pt>
                <c:pt idx="25">
                  <c:v>70.673333457957753</c:v>
                </c:pt>
                <c:pt idx="26">
                  <c:v>69.88712236726704</c:v>
                </c:pt>
                <c:pt idx="27">
                  <c:v>68.629395561561367</c:v>
                </c:pt>
                <c:pt idx="28">
                  <c:v>68.437755187043734</c:v>
                </c:pt>
                <c:pt idx="29">
                  <c:v>68.603694370025053</c:v>
                </c:pt>
                <c:pt idx="30">
                  <c:v>69.444047422909136</c:v>
                </c:pt>
                <c:pt idx="31">
                  <c:v>71.272707817354117</c:v>
                </c:pt>
                <c:pt idx="32">
                  <c:v>74.531819136297145</c:v>
                </c:pt>
                <c:pt idx="33">
                  <c:v>76.505730674054902</c:v>
                </c:pt>
                <c:pt idx="34">
                  <c:v>76.56861823652936</c:v>
                </c:pt>
                <c:pt idx="35">
                  <c:v>77.019799710465179</c:v>
                </c:pt>
                <c:pt idx="36">
                  <c:v>78.562545608986596</c:v>
                </c:pt>
                <c:pt idx="37">
                  <c:v>80.613930848777969</c:v>
                </c:pt>
                <c:pt idx="38">
                  <c:v>83.359875436110812</c:v>
                </c:pt>
                <c:pt idx="39">
                  <c:v>85.288073982940162</c:v>
                </c:pt>
                <c:pt idx="40">
                  <c:v>86.903778714965426</c:v>
                </c:pt>
                <c:pt idx="41">
                  <c:v>87.785801565551509</c:v>
                </c:pt>
                <c:pt idx="42">
                  <c:v>89.569198098869748</c:v>
                </c:pt>
                <c:pt idx="43">
                  <c:v>91.406139679116308</c:v>
                </c:pt>
                <c:pt idx="44">
                  <c:v>93.121603247182932</c:v>
                </c:pt>
                <c:pt idx="45">
                  <c:v>96.650889099278118</c:v>
                </c:pt>
                <c:pt idx="46">
                  <c:v>98.963749142275475</c:v>
                </c:pt>
                <c:pt idx="47">
                  <c:v>101.00650753927927</c:v>
                </c:pt>
                <c:pt idx="48">
                  <c:v>103.6058384403153</c:v>
                </c:pt>
                <c:pt idx="49">
                  <c:v>106.89363598487218</c:v>
                </c:pt>
                <c:pt idx="50">
                  <c:v>108.19791918144769</c:v>
                </c:pt>
                <c:pt idx="51">
                  <c:v>109.06436203973061</c:v>
                </c:pt>
                <c:pt idx="52">
                  <c:v>108.20126539653566</c:v>
                </c:pt>
                <c:pt idx="53">
                  <c:v>104.49777085689381</c:v>
                </c:pt>
                <c:pt idx="54">
                  <c:v>103.8275074561636</c:v>
                </c:pt>
                <c:pt idx="55">
                  <c:v>102.85069546590506</c:v>
                </c:pt>
                <c:pt idx="56">
                  <c:v>101.68052268769831</c:v>
                </c:pt>
                <c:pt idx="57">
                  <c:v>99.54512640356262</c:v>
                </c:pt>
                <c:pt idx="58">
                  <c:v>98.734974276776256</c:v>
                </c:pt>
                <c:pt idx="59">
                  <c:v>93.469613957349836</c:v>
                </c:pt>
                <c:pt idx="60">
                  <c:v>90.561196735154724</c:v>
                </c:pt>
                <c:pt idx="61">
                  <c:v>89.115977797785519</c:v>
                </c:pt>
                <c:pt idx="62">
                  <c:v>87.553892029065651</c:v>
                </c:pt>
                <c:pt idx="63">
                  <c:v>87.060945726098311</c:v>
                </c:pt>
                <c:pt idx="64">
                  <c:v>87.163609967279328</c:v>
                </c:pt>
                <c:pt idx="65">
                  <c:v>88.82952961231247</c:v>
                </c:pt>
                <c:pt idx="66">
                  <c:v>90.843091274454025</c:v>
                </c:pt>
                <c:pt idx="67">
                  <c:v>91.372939993383099</c:v>
                </c:pt>
                <c:pt idx="68">
                  <c:v>91.62939171764117</c:v>
                </c:pt>
                <c:pt idx="69">
                  <c:v>91.770825395984374</c:v>
                </c:pt>
                <c:pt idx="70">
                  <c:v>90.988216352463908</c:v>
                </c:pt>
                <c:pt idx="71">
                  <c:v>89.180065029654699</c:v>
                </c:pt>
                <c:pt idx="72">
                  <c:v>88.021879506568638</c:v>
                </c:pt>
                <c:pt idx="73">
                  <c:v>86.965947846556077</c:v>
                </c:pt>
                <c:pt idx="74">
                  <c:v>84.657963819734405</c:v>
                </c:pt>
                <c:pt idx="75">
                  <c:v>80.954397493225969</c:v>
                </c:pt>
                <c:pt idx="76">
                  <c:v>77.422851493792095</c:v>
                </c:pt>
                <c:pt idx="77">
                  <c:v>76.79752533133437</c:v>
                </c:pt>
                <c:pt idx="78">
                  <c:v>75.479339704045813</c:v>
                </c:pt>
                <c:pt idx="79">
                  <c:v>79.394021429619741</c:v>
                </c:pt>
                <c:pt idx="80">
                  <c:v>83.19966866068367</c:v>
                </c:pt>
                <c:pt idx="81">
                  <c:v>87.486669220802071</c:v>
                </c:pt>
                <c:pt idx="82">
                  <c:v>90.163150501832831</c:v>
                </c:pt>
                <c:pt idx="83">
                  <c:v>90.425384971020165</c:v>
                </c:pt>
                <c:pt idx="84">
                  <c:v>93.686646530801909</c:v>
                </c:pt>
                <c:pt idx="85">
                  <c:v>95.778069414419235</c:v>
                </c:pt>
                <c:pt idx="86">
                  <c:v>98.828268164054066</c:v>
                </c:pt>
                <c:pt idx="87">
                  <c:v>101.60482121002897</c:v>
                </c:pt>
                <c:pt idx="88">
                  <c:v>106.73267845080281</c:v>
                </c:pt>
                <c:pt idx="89">
                  <c:v>112.70952504256086</c:v>
                </c:pt>
                <c:pt idx="90">
                  <c:v>117.23683347335937</c:v>
                </c:pt>
                <c:pt idx="91">
                  <c:v>119.85911828396345</c:v>
                </c:pt>
                <c:pt idx="92">
                  <c:v>121.00586528291021</c:v>
                </c:pt>
                <c:pt idx="93">
                  <c:v>118.06467344335759</c:v>
                </c:pt>
                <c:pt idx="94">
                  <c:v>114.10603359478009</c:v>
                </c:pt>
                <c:pt idx="95">
                  <c:v>109.47399069899797</c:v>
                </c:pt>
                <c:pt idx="96">
                  <c:v>106.37078953084031</c:v>
                </c:pt>
                <c:pt idx="97">
                  <c:v>103.79022588586338</c:v>
                </c:pt>
                <c:pt idx="98">
                  <c:v>102.27861351583151</c:v>
                </c:pt>
                <c:pt idx="99">
                  <c:v>101.41902372830208</c:v>
                </c:pt>
                <c:pt idx="100">
                  <c:v>99.162865999478143</c:v>
                </c:pt>
                <c:pt idx="101">
                  <c:v>97.80385623892704</c:v>
                </c:pt>
                <c:pt idx="102">
                  <c:v>98.165483070513091</c:v>
                </c:pt>
                <c:pt idx="103">
                  <c:v>103.40188045438947</c:v>
                </c:pt>
                <c:pt idx="104">
                  <c:v>106.05875303311316</c:v>
                </c:pt>
                <c:pt idx="105">
                  <c:v>110.13277456398131</c:v>
                </c:pt>
                <c:pt idx="106">
                  <c:v>113.43587513189868</c:v>
                </c:pt>
                <c:pt idx="107">
                  <c:v>113.92727864623696</c:v>
                </c:pt>
                <c:pt idx="108">
                  <c:v>114.28870825595207</c:v>
                </c:pt>
                <c:pt idx="109">
                  <c:v>114.89769669828854</c:v>
                </c:pt>
                <c:pt idx="110">
                  <c:v>115.62176602087425</c:v>
                </c:pt>
                <c:pt idx="111">
                  <c:v>115.77743770090439</c:v>
                </c:pt>
                <c:pt idx="112">
                  <c:v>115.61098777516415</c:v>
                </c:pt>
                <c:pt idx="113">
                  <c:v>116.43707594269628</c:v>
                </c:pt>
                <c:pt idx="114">
                  <c:v>116.91371783974962</c:v>
                </c:pt>
                <c:pt idx="115">
                  <c:v>118.47551243063518</c:v>
                </c:pt>
                <c:pt idx="116">
                  <c:v>119.92568977405119</c:v>
                </c:pt>
                <c:pt idx="117">
                  <c:v>121.36793775668575</c:v>
                </c:pt>
                <c:pt idx="118">
                  <c:v>122.0565918087697</c:v>
                </c:pt>
                <c:pt idx="119">
                  <c:v>119.75660093549898</c:v>
                </c:pt>
                <c:pt idx="120">
                  <c:v>115.79767687400462</c:v>
                </c:pt>
                <c:pt idx="121">
                  <c:v>114.45753883024872</c:v>
                </c:pt>
                <c:pt idx="122">
                  <c:v>111.12787286418867</c:v>
                </c:pt>
                <c:pt idx="123">
                  <c:v>108.64713010127625</c:v>
                </c:pt>
                <c:pt idx="124">
                  <c:v>107.54836063772629</c:v>
                </c:pt>
                <c:pt idx="125">
                  <c:v>106.65270082145581</c:v>
                </c:pt>
                <c:pt idx="126">
                  <c:v>106.43745765834332</c:v>
                </c:pt>
                <c:pt idx="127">
                  <c:v>106.29336660167912</c:v>
                </c:pt>
                <c:pt idx="128">
                  <c:v>105.7386216892008</c:v>
                </c:pt>
                <c:pt idx="129">
                  <c:v>105.15924083505183</c:v>
                </c:pt>
                <c:pt idx="130">
                  <c:v>101.99628655763453</c:v>
                </c:pt>
                <c:pt idx="131">
                  <c:v>98.211455074912251</c:v>
                </c:pt>
                <c:pt idx="132">
                  <c:v>96.937309711216386</c:v>
                </c:pt>
                <c:pt idx="133">
                  <c:v>95.50896063681742</c:v>
                </c:pt>
                <c:pt idx="134">
                  <c:v>94.842673378148419</c:v>
                </c:pt>
                <c:pt idx="135">
                  <c:v>94.605618583017701</c:v>
                </c:pt>
                <c:pt idx="136">
                  <c:v>93.676969671296547</c:v>
                </c:pt>
                <c:pt idx="137">
                  <c:v>92.635550197223722</c:v>
                </c:pt>
                <c:pt idx="138">
                  <c:v>90.027912310365579</c:v>
                </c:pt>
                <c:pt idx="139">
                  <c:v>90.437757163067857</c:v>
                </c:pt>
                <c:pt idx="140">
                  <c:v>94.593786488988542</c:v>
                </c:pt>
                <c:pt idx="141">
                  <c:v>96.988813836151181</c:v>
                </c:pt>
                <c:pt idx="142">
                  <c:v>103.0493592694753</c:v>
                </c:pt>
                <c:pt idx="143">
                  <c:v>109.70832279366351</c:v>
                </c:pt>
                <c:pt idx="144">
                  <c:v>114.14432689367932</c:v>
                </c:pt>
                <c:pt idx="145">
                  <c:v>120.75178803529916</c:v>
                </c:pt>
                <c:pt idx="146">
                  <c:v>128.04927615972466</c:v>
                </c:pt>
                <c:pt idx="147">
                  <c:v>132.71788594162098</c:v>
                </c:pt>
                <c:pt idx="148">
                  <c:v>137.29138196743352</c:v>
                </c:pt>
                <c:pt idx="149">
                  <c:v>142.36244453167527</c:v>
                </c:pt>
                <c:pt idx="150">
                  <c:v>141.49104044138093</c:v>
                </c:pt>
                <c:pt idx="151">
                  <c:v>141.84841894633453</c:v>
                </c:pt>
                <c:pt idx="152">
                  <c:v>142.78323281385056</c:v>
                </c:pt>
                <c:pt idx="153">
                  <c:v>142.34341493019596</c:v>
                </c:pt>
                <c:pt idx="154">
                  <c:v>144.52967045952886</c:v>
                </c:pt>
                <c:pt idx="155">
                  <c:v>147.8499807583155</c:v>
                </c:pt>
                <c:pt idx="156">
                  <c:v>146.49019677518589</c:v>
                </c:pt>
                <c:pt idx="157">
                  <c:v>146.56458960319409</c:v>
                </c:pt>
                <c:pt idx="158">
                  <c:v>145.86816092596132</c:v>
                </c:pt>
                <c:pt idx="159">
                  <c:v>143.77160796051294</c:v>
                </c:pt>
                <c:pt idx="160">
                  <c:v>143.43350132133676</c:v>
                </c:pt>
                <c:pt idx="161">
                  <c:v>141.60271857057623</c:v>
                </c:pt>
                <c:pt idx="162">
                  <c:v>143.13532543056175</c:v>
                </c:pt>
                <c:pt idx="163">
                  <c:v>144.93499940623556</c:v>
                </c:pt>
                <c:pt idx="164">
                  <c:v>145.20581253587454</c:v>
                </c:pt>
                <c:pt idx="165">
                  <c:v>145.83021542819657</c:v>
                </c:pt>
                <c:pt idx="166">
                  <c:v>146.36223621356851</c:v>
                </c:pt>
                <c:pt idx="167">
                  <c:v>150.1525446858214</c:v>
                </c:pt>
                <c:pt idx="168">
                  <c:v>152.92706244622599</c:v>
                </c:pt>
                <c:pt idx="169">
                  <c:v>157.79707873147996</c:v>
                </c:pt>
                <c:pt idx="170">
                  <c:v>169.90969122682307</c:v>
                </c:pt>
                <c:pt idx="171">
                  <c:v>179.05980991077604</c:v>
                </c:pt>
                <c:pt idx="172">
                  <c:v>181.57632627239079</c:v>
                </c:pt>
                <c:pt idx="173">
                  <c:v>180.65295904032297</c:v>
                </c:pt>
                <c:pt idx="174">
                  <c:v>181.22222777141747</c:v>
                </c:pt>
                <c:pt idx="175">
                  <c:v>174.63602741566112</c:v>
                </c:pt>
                <c:pt idx="176">
                  <c:v>173.0595631438498</c:v>
                </c:pt>
                <c:pt idx="177">
                  <c:v>173.35238435891821</c:v>
                </c:pt>
                <c:pt idx="178">
                  <c:v>174.44247349977175</c:v>
                </c:pt>
                <c:pt idx="179">
                  <c:v>174.38700181180243</c:v>
                </c:pt>
                <c:pt idx="180">
                  <c:v>173.40862539577191</c:v>
                </c:pt>
                <c:pt idx="181">
                  <c:v>171.67509736520898</c:v>
                </c:pt>
                <c:pt idx="182">
                  <c:v>173.90011102035012</c:v>
                </c:pt>
                <c:pt idx="183">
                  <c:v>173.90524537822054</c:v>
                </c:pt>
                <c:pt idx="184">
                  <c:v>173.18551792068263</c:v>
                </c:pt>
                <c:pt idx="185">
                  <c:v>174.71638343439562</c:v>
                </c:pt>
                <c:pt idx="186">
                  <c:v>172.52429236000177</c:v>
                </c:pt>
                <c:pt idx="187">
                  <c:v>172.04651790747425</c:v>
                </c:pt>
                <c:pt idx="188">
                  <c:v>171.25458301548164</c:v>
                </c:pt>
                <c:pt idx="189">
                  <c:v>178.36542394371688</c:v>
                </c:pt>
                <c:pt idx="190">
                  <c:v>183.33975169278079</c:v>
                </c:pt>
                <c:pt idx="191">
                  <c:v>189.78765147610818</c:v>
                </c:pt>
                <c:pt idx="192">
                  <c:v>192.87018192668972</c:v>
                </c:pt>
                <c:pt idx="193">
                  <c:v>194.12337686569725</c:v>
                </c:pt>
                <c:pt idx="194">
                  <c:v>196.20352913239432</c:v>
                </c:pt>
                <c:pt idx="195">
                  <c:v>192.54917852739865</c:v>
                </c:pt>
                <c:pt idx="196">
                  <c:v>185.98974098421922</c:v>
                </c:pt>
                <c:pt idx="197">
                  <c:v>179.50668336139751</c:v>
                </c:pt>
                <c:pt idx="198">
                  <c:v>177.20934670523786</c:v>
                </c:pt>
                <c:pt idx="199">
                  <c:v>174.54628226460835</c:v>
                </c:pt>
                <c:pt idx="200">
                  <c:v>172.39114210563031</c:v>
                </c:pt>
                <c:pt idx="201">
                  <c:v>169.19033545455022</c:v>
                </c:pt>
                <c:pt idx="202">
                  <c:v>167.87996635722547</c:v>
                </c:pt>
                <c:pt idx="203">
                  <c:v>167.52676759002964</c:v>
                </c:pt>
                <c:pt idx="204">
                  <c:v>167.86992783324433</c:v>
                </c:pt>
                <c:pt idx="205">
                  <c:v>167.03819847099044</c:v>
                </c:pt>
                <c:pt idx="206">
                  <c:v>169.58502607723375</c:v>
                </c:pt>
                <c:pt idx="207">
                  <c:v>172.79533838919301</c:v>
                </c:pt>
                <c:pt idx="208">
                  <c:v>181.16637409701576</c:v>
                </c:pt>
                <c:pt idx="209">
                  <c:v>184.99516029917248</c:v>
                </c:pt>
                <c:pt idx="210">
                  <c:v>186.66278061686273</c:v>
                </c:pt>
                <c:pt idx="211">
                  <c:v>189.39805180331825</c:v>
                </c:pt>
                <c:pt idx="212">
                  <c:v>188.92748055965566</c:v>
                </c:pt>
                <c:pt idx="213">
                  <c:v>186.82843611589865</c:v>
                </c:pt>
                <c:pt idx="214">
                  <c:v>187.18969937019187</c:v>
                </c:pt>
                <c:pt idx="215">
                  <c:v>187.18890199952543</c:v>
                </c:pt>
                <c:pt idx="216">
                  <c:v>189.16320775230491</c:v>
                </c:pt>
                <c:pt idx="217">
                  <c:v>190.81896148042856</c:v>
                </c:pt>
                <c:pt idx="218">
                  <c:v>188.117005193936</c:v>
                </c:pt>
                <c:pt idx="219">
                  <c:v>187.98156640421314</c:v>
                </c:pt>
                <c:pt idx="220">
                  <c:v>187.77465766805335</c:v>
                </c:pt>
                <c:pt idx="221">
                  <c:v>188.10035891303298</c:v>
                </c:pt>
                <c:pt idx="222">
                  <c:v>188.10095251973979</c:v>
                </c:pt>
                <c:pt idx="223">
                  <c:v>189.57789203365758</c:v>
                </c:pt>
                <c:pt idx="224">
                  <c:v>190.2153683384139</c:v>
                </c:pt>
                <c:pt idx="225">
                  <c:v>188.06420040229736</c:v>
                </c:pt>
                <c:pt idx="226">
                  <c:v>187.52328466327646</c:v>
                </c:pt>
                <c:pt idx="227">
                  <c:v>187.18754154049225</c:v>
                </c:pt>
                <c:pt idx="228">
                  <c:v>187.24891961622933</c:v>
                </c:pt>
                <c:pt idx="229">
                  <c:v>187.76985863386881</c:v>
                </c:pt>
                <c:pt idx="230">
                  <c:v>190.89240539016654</c:v>
                </c:pt>
                <c:pt idx="231">
                  <c:v>192.14324382657011</c:v>
                </c:pt>
                <c:pt idx="232">
                  <c:v>188.77639742074939</c:v>
                </c:pt>
                <c:pt idx="233">
                  <c:v>189.35335141609102</c:v>
                </c:pt>
                <c:pt idx="234">
                  <c:v>186.41575969588246</c:v>
                </c:pt>
                <c:pt idx="235">
                  <c:v>186.14229118430151</c:v>
                </c:pt>
                <c:pt idx="236">
                  <c:v>181.73698189548037</c:v>
                </c:pt>
                <c:pt idx="237">
                  <c:v>184.29928409665433</c:v>
                </c:pt>
                <c:pt idx="238">
                  <c:v>187.00706219868945</c:v>
                </c:pt>
                <c:pt idx="239">
                  <c:v>185.06362200647808</c:v>
                </c:pt>
                <c:pt idx="240">
                  <c:v>182.69285986882969</c:v>
                </c:pt>
                <c:pt idx="241">
                  <c:v>185.11651639484819</c:v>
                </c:pt>
                <c:pt idx="242">
                  <c:v>184.65072370019453</c:v>
                </c:pt>
                <c:pt idx="243">
                  <c:v>181.65675869865385</c:v>
                </c:pt>
                <c:pt idx="244">
                  <c:v>183.56907805952295</c:v>
                </c:pt>
                <c:pt idx="245">
                  <c:v>184.31698121487591</c:v>
                </c:pt>
                <c:pt idx="246">
                  <c:v>185.98944917371762</c:v>
                </c:pt>
                <c:pt idx="247">
                  <c:v>188.04060997676615</c:v>
                </c:pt>
                <c:pt idx="248">
                  <c:v>192.14754047870457</c:v>
                </c:pt>
                <c:pt idx="249">
                  <c:v>199.63977059960749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5-174F-B223-4B160B155808}"/>
            </c:ext>
          </c:extLst>
        </c:ser>
        <c:ser>
          <c:idx val="7"/>
          <c:order val="7"/>
          <c:tx>
            <c:strRef>
              <c:f>Sheet3!$K$1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Sheet3!$K$2:$K$251</c:f>
              <c:numCache>
                <c:formatCode>0.00</c:formatCode>
                <c:ptCount val="250"/>
                <c:pt idx="0">
                  <c:v>90</c:v>
                </c:pt>
                <c:pt idx="1">
                  <c:v>90.058295215907009</c:v>
                </c:pt>
                <c:pt idx="2">
                  <c:v>90.183519701498525</c:v>
                </c:pt>
                <c:pt idx="3">
                  <c:v>90.401223409806235</c:v>
                </c:pt>
                <c:pt idx="4">
                  <c:v>90.452966282715607</c:v>
                </c:pt>
                <c:pt idx="5">
                  <c:v>90.83759150621573</c:v>
                </c:pt>
                <c:pt idx="6">
                  <c:v>91.394810462761342</c:v>
                </c:pt>
                <c:pt idx="7">
                  <c:v>91.804595870068013</c:v>
                </c:pt>
                <c:pt idx="8">
                  <c:v>91.584450390351051</c:v>
                </c:pt>
                <c:pt idx="9">
                  <c:v>91.433086274474945</c:v>
                </c:pt>
                <c:pt idx="10">
                  <c:v>90.762150550942565</c:v>
                </c:pt>
                <c:pt idx="11">
                  <c:v>90.018625001923255</c:v>
                </c:pt>
                <c:pt idx="12">
                  <c:v>89.015361054355111</c:v>
                </c:pt>
                <c:pt idx="13">
                  <c:v>88.598014455523312</c:v>
                </c:pt>
                <c:pt idx="14">
                  <c:v>88.191895895531516</c:v>
                </c:pt>
                <c:pt idx="15">
                  <c:v>88.213723842807127</c:v>
                </c:pt>
                <c:pt idx="16">
                  <c:v>88.488248896928212</c:v>
                </c:pt>
                <c:pt idx="17">
                  <c:v>88.578696894288498</c:v>
                </c:pt>
                <c:pt idx="18">
                  <c:v>88.893013716574302</c:v>
                </c:pt>
                <c:pt idx="19">
                  <c:v>89.587760615379253</c:v>
                </c:pt>
                <c:pt idx="20">
                  <c:v>90.740931622193301</c:v>
                </c:pt>
                <c:pt idx="21">
                  <c:v>91.909096726596445</c:v>
                </c:pt>
                <c:pt idx="22">
                  <c:v>93.084010964388696</c:v>
                </c:pt>
                <c:pt idx="23">
                  <c:v>94.225512336184551</c:v>
                </c:pt>
                <c:pt idx="24">
                  <c:v>95.429729849302646</c:v>
                </c:pt>
                <c:pt idx="25">
                  <c:v>95.893493641837722</c:v>
                </c:pt>
                <c:pt idx="26">
                  <c:v>96.85927578889482</c:v>
                </c:pt>
                <c:pt idx="27">
                  <c:v>98.09800498882511</c:v>
                </c:pt>
                <c:pt idx="28">
                  <c:v>99.076467144307486</c:v>
                </c:pt>
                <c:pt idx="29">
                  <c:v>99.853722615983969</c:v>
                </c:pt>
                <c:pt idx="30">
                  <c:v>101.04535198477213</c:v>
                </c:pt>
                <c:pt idx="31">
                  <c:v>102.09161505974076</c:v>
                </c:pt>
                <c:pt idx="32">
                  <c:v>103.29847065652056</c:v>
                </c:pt>
                <c:pt idx="33">
                  <c:v>104.64709506198439</c:v>
                </c:pt>
                <c:pt idx="34">
                  <c:v>107.02589908592786</c:v>
                </c:pt>
                <c:pt idx="35">
                  <c:v>109.10536155301597</c:v>
                </c:pt>
                <c:pt idx="36">
                  <c:v>110.60820004882939</c:v>
                </c:pt>
                <c:pt idx="37">
                  <c:v>112.39522972436362</c:v>
                </c:pt>
                <c:pt idx="38">
                  <c:v>113.74413603379047</c:v>
                </c:pt>
                <c:pt idx="39">
                  <c:v>115.15112030740683</c:v>
                </c:pt>
                <c:pt idx="40">
                  <c:v>115.98206290202214</c:v>
                </c:pt>
                <c:pt idx="41">
                  <c:v>117.40701203368084</c:v>
                </c:pt>
                <c:pt idx="42">
                  <c:v>117.95452120243334</c:v>
                </c:pt>
                <c:pt idx="43">
                  <c:v>118.54573309160489</c:v>
                </c:pt>
                <c:pt idx="44">
                  <c:v>118.95194386179122</c:v>
                </c:pt>
                <c:pt idx="45">
                  <c:v>120.14065458432968</c:v>
                </c:pt>
                <c:pt idx="46">
                  <c:v>121.25122135613395</c:v>
                </c:pt>
                <c:pt idx="47">
                  <c:v>121.8128342389642</c:v>
                </c:pt>
                <c:pt idx="48">
                  <c:v>121.67435654019529</c:v>
                </c:pt>
                <c:pt idx="49">
                  <c:v>121.43142032488545</c:v>
                </c:pt>
                <c:pt idx="50">
                  <c:v>121.01989725526897</c:v>
                </c:pt>
                <c:pt idx="51">
                  <c:v>120.41553464952032</c:v>
                </c:pt>
                <c:pt idx="52">
                  <c:v>119.62485337951838</c:v>
                </c:pt>
                <c:pt idx="53">
                  <c:v>118.33425599057287</c:v>
                </c:pt>
                <c:pt idx="54">
                  <c:v>118.18649198284029</c:v>
                </c:pt>
                <c:pt idx="55">
                  <c:v>117.84557123832144</c:v>
                </c:pt>
                <c:pt idx="56">
                  <c:v>117.45033078694181</c:v>
                </c:pt>
                <c:pt idx="57">
                  <c:v>116.53918625070163</c:v>
                </c:pt>
                <c:pt idx="58">
                  <c:v>116.20275580642047</c:v>
                </c:pt>
                <c:pt idx="59">
                  <c:v>114.32917155329862</c:v>
                </c:pt>
                <c:pt idx="60">
                  <c:v>113.10010330907296</c:v>
                </c:pt>
                <c:pt idx="61">
                  <c:v>112.05115931019108</c:v>
                </c:pt>
                <c:pt idx="62">
                  <c:v>111.23454933533945</c:v>
                </c:pt>
                <c:pt idx="63">
                  <c:v>110.87198104149483</c:v>
                </c:pt>
                <c:pt idx="64">
                  <c:v>111.04424282391011</c:v>
                </c:pt>
                <c:pt idx="65">
                  <c:v>111.93428981041838</c:v>
                </c:pt>
                <c:pt idx="66">
                  <c:v>112.83165803045543</c:v>
                </c:pt>
                <c:pt idx="67">
                  <c:v>113.94707087247082</c:v>
                </c:pt>
                <c:pt idx="68">
                  <c:v>114.22811349413142</c:v>
                </c:pt>
                <c:pt idx="69">
                  <c:v>114.49710187745247</c:v>
                </c:pt>
                <c:pt idx="70">
                  <c:v>115.41301772351099</c:v>
                </c:pt>
                <c:pt idx="71">
                  <c:v>116.79610699098532</c:v>
                </c:pt>
                <c:pt idx="72">
                  <c:v>118.01112680630754</c:v>
                </c:pt>
                <c:pt idx="73">
                  <c:v>119.64194482872284</c:v>
                </c:pt>
                <c:pt idx="74">
                  <c:v>121.4576240452008</c:v>
                </c:pt>
                <c:pt idx="75">
                  <c:v>123.98868586442838</c:v>
                </c:pt>
                <c:pt idx="76">
                  <c:v>126.73560082206424</c:v>
                </c:pt>
                <c:pt idx="77">
                  <c:v>128.84851938135955</c:v>
                </c:pt>
                <c:pt idx="78">
                  <c:v>131.15062539861518</c:v>
                </c:pt>
                <c:pt idx="79">
                  <c:v>132.78126413830122</c:v>
                </c:pt>
                <c:pt idx="80">
                  <c:v>134.06004202124669</c:v>
                </c:pt>
                <c:pt idx="81">
                  <c:v>135.4821353952743</c:v>
                </c:pt>
                <c:pt idx="82">
                  <c:v>138.14768648588262</c:v>
                </c:pt>
                <c:pt idx="83">
                  <c:v>141.68941003003579</c:v>
                </c:pt>
                <c:pt idx="84">
                  <c:v>143.55223920194447</c:v>
                </c:pt>
                <c:pt idx="85">
                  <c:v>145.31366333335558</c:v>
                </c:pt>
                <c:pt idx="86">
                  <c:v>146.37653673627273</c:v>
                </c:pt>
                <c:pt idx="87">
                  <c:v>146.16936515882026</c:v>
                </c:pt>
                <c:pt idx="88">
                  <c:v>145.74116552725152</c:v>
                </c:pt>
                <c:pt idx="89">
                  <c:v>145.47083296585902</c:v>
                </c:pt>
                <c:pt idx="90">
                  <c:v>145.52491745130453</c:v>
                </c:pt>
                <c:pt idx="91">
                  <c:v>145.16837041562999</c:v>
                </c:pt>
                <c:pt idx="92">
                  <c:v>144.05056482040385</c:v>
                </c:pt>
                <c:pt idx="93">
                  <c:v>142.27900874436591</c:v>
                </c:pt>
                <c:pt idx="94">
                  <c:v>140.50567242552498</c:v>
                </c:pt>
                <c:pt idx="95">
                  <c:v>138.83157969619015</c:v>
                </c:pt>
                <c:pt idx="96">
                  <c:v>137.66554750006344</c:v>
                </c:pt>
                <c:pt idx="97">
                  <c:v>136.67921622832972</c:v>
                </c:pt>
                <c:pt idx="98">
                  <c:v>136.14689023770501</c:v>
                </c:pt>
                <c:pt idx="99">
                  <c:v>136.03337828294426</c:v>
                </c:pt>
                <c:pt idx="100">
                  <c:v>135.04851742005013</c:v>
                </c:pt>
                <c:pt idx="101">
                  <c:v>134.51007938178208</c:v>
                </c:pt>
                <c:pt idx="102">
                  <c:v>133.99832943951492</c:v>
                </c:pt>
                <c:pt idx="103">
                  <c:v>133.94601335461243</c:v>
                </c:pt>
                <c:pt idx="104">
                  <c:v>134.17444313350762</c:v>
                </c:pt>
                <c:pt idx="105">
                  <c:v>134.48374537354047</c:v>
                </c:pt>
                <c:pt idx="106">
                  <c:v>135.05519435579743</c:v>
                </c:pt>
                <c:pt idx="107">
                  <c:v>135.54135287495365</c:v>
                </c:pt>
                <c:pt idx="108">
                  <c:v>135.55868979394705</c:v>
                </c:pt>
                <c:pt idx="109">
                  <c:v>135.61833226119569</c:v>
                </c:pt>
                <c:pt idx="110">
                  <c:v>136.28653659141625</c:v>
                </c:pt>
                <c:pt idx="111">
                  <c:v>136.71219470185389</c:v>
                </c:pt>
                <c:pt idx="112">
                  <c:v>136.14238140220135</c:v>
                </c:pt>
                <c:pt idx="113">
                  <c:v>136.46511176568578</c:v>
                </c:pt>
                <c:pt idx="114">
                  <c:v>137.41027103495892</c:v>
                </c:pt>
                <c:pt idx="115">
                  <c:v>138.14320298206815</c:v>
                </c:pt>
                <c:pt idx="116">
                  <c:v>137.90362775869536</c:v>
                </c:pt>
                <c:pt idx="117">
                  <c:v>137.73765299970393</c:v>
                </c:pt>
                <c:pt idx="118">
                  <c:v>137.67496682506447</c:v>
                </c:pt>
                <c:pt idx="119">
                  <c:v>136.4237001353672</c:v>
                </c:pt>
                <c:pt idx="120">
                  <c:v>134.42628011634534</c:v>
                </c:pt>
                <c:pt idx="121">
                  <c:v>133.38404379068331</c:v>
                </c:pt>
                <c:pt idx="122">
                  <c:v>131.7915659021925</c:v>
                </c:pt>
                <c:pt idx="123">
                  <c:v>130.62216339157106</c:v>
                </c:pt>
                <c:pt idx="124">
                  <c:v>130.0892590449553</c:v>
                </c:pt>
                <c:pt idx="125">
                  <c:v>129.65544878498827</c:v>
                </c:pt>
                <c:pt idx="126">
                  <c:v>129.56858891766331</c:v>
                </c:pt>
                <c:pt idx="127">
                  <c:v>130.74081388967053</c:v>
                </c:pt>
                <c:pt idx="128">
                  <c:v>132.05061081515242</c:v>
                </c:pt>
                <c:pt idx="129">
                  <c:v>133.32489427226469</c:v>
                </c:pt>
                <c:pt idx="130">
                  <c:v>135.85834928163422</c:v>
                </c:pt>
                <c:pt idx="131">
                  <c:v>138.61065343269084</c:v>
                </c:pt>
                <c:pt idx="132">
                  <c:v>140.60247587454558</c:v>
                </c:pt>
                <c:pt idx="133">
                  <c:v>142.43095904437135</c:v>
                </c:pt>
                <c:pt idx="134">
                  <c:v>143.69614870386397</c:v>
                </c:pt>
                <c:pt idx="135">
                  <c:v>144.40847590910158</c:v>
                </c:pt>
                <c:pt idx="136">
                  <c:v>146.08615250167202</c:v>
                </c:pt>
                <c:pt idx="137">
                  <c:v>147.92506800391629</c:v>
                </c:pt>
                <c:pt idx="138">
                  <c:v>150.69897048331194</c:v>
                </c:pt>
                <c:pt idx="139">
                  <c:v>153.12239729636102</c:v>
                </c:pt>
                <c:pt idx="140">
                  <c:v>155.02820180752698</c:v>
                </c:pt>
                <c:pt idx="141">
                  <c:v>157.27346249342165</c:v>
                </c:pt>
                <c:pt idx="142">
                  <c:v>158.95482055642316</c:v>
                </c:pt>
                <c:pt idx="143">
                  <c:v>160.42482384263516</c:v>
                </c:pt>
                <c:pt idx="144">
                  <c:v>163.00656401599682</c:v>
                </c:pt>
                <c:pt idx="145">
                  <c:v>165.00109871395074</c:v>
                </c:pt>
                <c:pt idx="146">
                  <c:v>166.7900392688008</c:v>
                </c:pt>
                <c:pt idx="147">
                  <c:v>166.92402505937525</c:v>
                </c:pt>
                <c:pt idx="148">
                  <c:v>167.71259151327516</c:v>
                </c:pt>
                <c:pt idx="149">
                  <c:v>167.87327764596083</c:v>
                </c:pt>
                <c:pt idx="150">
                  <c:v>166.73973222500601</c:v>
                </c:pt>
                <c:pt idx="151">
                  <c:v>166.90252885704828</c:v>
                </c:pt>
                <c:pt idx="152">
                  <c:v>168.45352045347965</c:v>
                </c:pt>
                <c:pt idx="153">
                  <c:v>170.85103855075576</c:v>
                </c:pt>
                <c:pt idx="154">
                  <c:v>172.63003995192798</c:v>
                </c:pt>
                <c:pt idx="155">
                  <c:v>174.94437639954231</c:v>
                </c:pt>
                <c:pt idx="156">
                  <c:v>177.94224819597426</c:v>
                </c:pt>
                <c:pt idx="157">
                  <c:v>180.30356750788098</c:v>
                </c:pt>
                <c:pt idx="158">
                  <c:v>182.20149293641708</c:v>
                </c:pt>
                <c:pt idx="159">
                  <c:v>184.94114349286707</c:v>
                </c:pt>
                <c:pt idx="160">
                  <c:v>187.20059156608406</c:v>
                </c:pt>
                <c:pt idx="161">
                  <c:v>189.97772599867756</c:v>
                </c:pt>
                <c:pt idx="162">
                  <c:v>190.52245474391205</c:v>
                </c:pt>
                <c:pt idx="163">
                  <c:v>191.22099542395924</c:v>
                </c:pt>
                <c:pt idx="164">
                  <c:v>191.84303409527746</c:v>
                </c:pt>
                <c:pt idx="165">
                  <c:v>192.58596831659631</c:v>
                </c:pt>
                <c:pt idx="166">
                  <c:v>193.77261967701202</c:v>
                </c:pt>
                <c:pt idx="167">
                  <c:v>195.07949346062597</c:v>
                </c:pt>
                <c:pt idx="168">
                  <c:v>196.03458831545169</c:v>
                </c:pt>
                <c:pt idx="169">
                  <c:v>196.09689240227206</c:v>
                </c:pt>
                <c:pt idx="170">
                  <c:v>197.57532614443477</c:v>
                </c:pt>
                <c:pt idx="171">
                  <c:v>198.94004604572319</c:v>
                </c:pt>
                <c:pt idx="172">
                  <c:v>200.98748037643858</c:v>
                </c:pt>
                <c:pt idx="173">
                  <c:v>203.2522387010284</c:v>
                </c:pt>
                <c:pt idx="174">
                  <c:v>205.55149736850365</c:v>
                </c:pt>
                <c:pt idx="175">
                  <c:v>209.55474513363674</c:v>
                </c:pt>
                <c:pt idx="176">
                  <c:v>211.88881525029538</c:v>
                </c:pt>
                <c:pt idx="177">
                  <c:v>213.44155695954379</c:v>
                </c:pt>
                <c:pt idx="178">
                  <c:v>214.83079215279207</c:v>
                </c:pt>
                <c:pt idx="179">
                  <c:v>216.09037566205916</c:v>
                </c:pt>
                <c:pt idx="180">
                  <c:v>218.29122885382134</c:v>
                </c:pt>
                <c:pt idx="181">
                  <c:v>220.63535607374081</c:v>
                </c:pt>
                <c:pt idx="182">
                  <c:v>222.67147361702382</c:v>
                </c:pt>
                <c:pt idx="183">
                  <c:v>225.89593870165115</c:v>
                </c:pt>
                <c:pt idx="184">
                  <c:v>229.77194724938494</c:v>
                </c:pt>
                <c:pt idx="185">
                  <c:v>232.91794539732132</c:v>
                </c:pt>
                <c:pt idx="186">
                  <c:v>237.42650726356482</c:v>
                </c:pt>
                <c:pt idx="187">
                  <c:v>241.49074749838084</c:v>
                </c:pt>
                <c:pt idx="188">
                  <c:v>246.36279613523021</c:v>
                </c:pt>
                <c:pt idx="189">
                  <c:v>249.16069843348413</c:v>
                </c:pt>
                <c:pt idx="190">
                  <c:v>251.09851458167009</c:v>
                </c:pt>
                <c:pt idx="191">
                  <c:v>251.86307364109564</c:v>
                </c:pt>
                <c:pt idx="192">
                  <c:v>250.3270168396609</c:v>
                </c:pt>
                <c:pt idx="193">
                  <c:v>248.45580719805983</c:v>
                </c:pt>
                <c:pt idx="194">
                  <c:v>247.54913540415382</c:v>
                </c:pt>
                <c:pt idx="195">
                  <c:v>245.34166650636996</c:v>
                </c:pt>
                <c:pt idx="196">
                  <c:v>241.6985724920734</c:v>
                </c:pt>
                <c:pt idx="197">
                  <c:v>237.95946783411597</c:v>
                </c:pt>
                <c:pt idx="198">
                  <c:v>235.90262060705228</c:v>
                </c:pt>
                <c:pt idx="199">
                  <c:v>233.85465484932374</c:v>
                </c:pt>
                <c:pt idx="200">
                  <c:v>232.82746386478061</c:v>
                </c:pt>
                <c:pt idx="201">
                  <c:v>231.43253995661169</c:v>
                </c:pt>
                <c:pt idx="202">
                  <c:v>231.16718999911481</c:v>
                </c:pt>
                <c:pt idx="203">
                  <c:v>232.13090399368315</c:v>
                </c:pt>
                <c:pt idx="204">
                  <c:v>233.21794117964643</c:v>
                </c:pt>
                <c:pt idx="205">
                  <c:v>232.85006644728099</c:v>
                </c:pt>
                <c:pt idx="206">
                  <c:v>233.39279425307129</c:v>
                </c:pt>
                <c:pt idx="207">
                  <c:v>233.52552347090406</c:v>
                </c:pt>
                <c:pt idx="208">
                  <c:v>233.15324436359802</c:v>
                </c:pt>
                <c:pt idx="209">
                  <c:v>231.40970490166754</c:v>
                </c:pt>
                <c:pt idx="210">
                  <c:v>228.73332951170164</c:v>
                </c:pt>
                <c:pt idx="211">
                  <c:v>227.18199712670352</c:v>
                </c:pt>
                <c:pt idx="212">
                  <c:v>226.16671422247575</c:v>
                </c:pt>
                <c:pt idx="213">
                  <c:v>224.41084398235785</c:v>
                </c:pt>
                <c:pt idx="214">
                  <c:v>223.60135334107994</c:v>
                </c:pt>
                <c:pt idx="215">
                  <c:v>223.88563778660748</c:v>
                </c:pt>
                <c:pt idx="216">
                  <c:v>223.66003902054067</c:v>
                </c:pt>
                <c:pt idx="217">
                  <c:v>222.2613511201221</c:v>
                </c:pt>
                <c:pt idx="218">
                  <c:v>220.4183807080943</c:v>
                </c:pt>
                <c:pt idx="219">
                  <c:v>219.75361626771041</c:v>
                </c:pt>
                <c:pt idx="220">
                  <c:v>219.70299294629802</c:v>
                </c:pt>
                <c:pt idx="221">
                  <c:v>220.13750540798799</c:v>
                </c:pt>
                <c:pt idx="222">
                  <c:v>220.94613749255458</c:v>
                </c:pt>
                <c:pt idx="223">
                  <c:v>221.67273734965153</c:v>
                </c:pt>
                <c:pt idx="224">
                  <c:v>223.48082384784038</c:v>
                </c:pt>
                <c:pt idx="225">
                  <c:v>225.47066724617531</c:v>
                </c:pt>
                <c:pt idx="226">
                  <c:v>227.02574030262113</c:v>
                </c:pt>
                <c:pt idx="227">
                  <c:v>228.04152973338776</c:v>
                </c:pt>
                <c:pt idx="228">
                  <c:v>227.94945800293624</c:v>
                </c:pt>
                <c:pt idx="229">
                  <c:v>227.18400003066364</c:v>
                </c:pt>
                <c:pt idx="230">
                  <c:v>226.6485329038328</c:v>
                </c:pt>
                <c:pt idx="231">
                  <c:v>227.21645725795935</c:v>
                </c:pt>
                <c:pt idx="232">
                  <c:v>230.02491323268984</c:v>
                </c:pt>
                <c:pt idx="233">
                  <c:v>232.28510913024957</c:v>
                </c:pt>
                <c:pt idx="234">
                  <c:v>235.49306283353943</c:v>
                </c:pt>
                <c:pt idx="235">
                  <c:v>236.89189361897419</c:v>
                </c:pt>
                <c:pt idx="236">
                  <c:v>240.74018976731779</c:v>
                </c:pt>
                <c:pt idx="237">
                  <c:v>242.98894275341121</c:v>
                </c:pt>
                <c:pt idx="238">
                  <c:v>246.52139863300948</c:v>
                </c:pt>
                <c:pt idx="239">
                  <c:v>251.11546998840055</c:v>
                </c:pt>
                <c:pt idx="240">
                  <c:v>255.8730375210842</c:v>
                </c:pt>
                <c:pt idx="241">
                  <c:v>258.14979975964587</c:v>
                </c:pt>
                <c:pt idx="242">
                  <c:v>262.06630663464011</c:v>
                </c:pt>
                <c:pt idx="243">
                  <c:v>267.48916707156229</c:v>
                </c:pt>
                <c:pt idx="244">
                  <c:v>269.16960971952108</c:v>
                </c:pt>
                <c:pt idx="245">
                  <c:v>271.9201069320614</c:v>
                </c:pt>
                <c:pt idx="246">
                  <c:v>274.6500847638161</c:v>
                </c:pt>
                <c:pt idx="247">
                  <c:v>278.19028591447699</c:v>
                </c:pt>
                <c:pt idx="248">
                  <c:v>282.66498332243111</c:v>
                </c:pt>
                <c:pt idx="249">
                  <c:v>287.4058119138495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F5-174F-B223-4B160B15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0127"/>
        <c:axId val="1505259119"/>
      </c:lineChart>
      <c:catAx>
        <c:axId val="140575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59119"/>
        <c:crosses val="autoZero"/>
        <c:auto val="1"/>
        <c:lblAlgn val="ctr"/>
        <c:lblOffset val="100"/>
        <c:noMultiLvlLbl val="0"/>
      </c:catAx>
      <c:valAx>
        <c:axId val="150525911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62</xdr:row>
      <xdr:rowOff>46013</xdr:rowOff>
    </xdr:from>
    <xdr:to>
      <xdr:col>8</xdr:col>
      <xdr:colOff>787400</xdr:colOff>
      <xdr:row>80</xdr:row>
      <xdr:rowOff>181279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B8120-4419-4F47-9445-A73B2E75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44</xdr:row>
      <xdr:rowOff>57903</xdr:rowOff>
    </xdr:from>
    <xdr:to>
      <xdr:col>8</xdr:col>
      <xdr:colOff>812799</xdr:colOff>
      <xdr:row>62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409C63-E020-1D45-9C24-AF6D88841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101601</xdr:colOff>
      <xdr:row>19</xdr:row>
      <xdr:rowOff>20793</xdr:rowOff>
    </xdr:from>
    <xdr:to>
      <xdr:col>8</xdr:col>
      <xdr:colOff>801633</xdr:colOff>
      <xdr:row>44</xdr:row>
      <xdr:rowOff>23678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220A85-51F9-DD44-8A32-8E69B3214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B66B-9BA7-6748-8969-38459675A917}">
  <sheetPr codeName="Sheet1"/>
  <dimension ref="A1:AJ75"/>
  <sheetViews>
    <sheetView zoomScale="92" workbookViewId="0">
      <selection activeCell="C12" sqref="C12"/>
    </sheetView>
  </sheetViews>
  <sheetFormatPr baseColWidth="10" defaultRowHeight="16" x14ac:dyDescent="0.2"/>
  <cols>
    <col min="1" max="1" width="10.83203125" style="10"/>
    <col min="2" max="2" width="15.33203125" style="10" bestFit="1" customWidth="1"/>
    <col min="3" max="3" width="10.83203125" style="10"/>
    <col min="4" max="4" width="15.33203125" style="10" bestFit="1" customWidth="1"/>
    <col min="5" max="5" width="14.83203125" style="10" bestFit="1" customWidth="1"/>
    <col min="6" max="6" width="10.83203125" style="11"/>
    <col min="7" max="36" width="10.83203125" style="9"/>
  </cols>
  <sheetData>
    <row r="1" spans="2:36" ht="17" thickBot="1" x14ac:dyDescent="0.25">
      <c r="F1" s="33" t="s">
        <v>13</v>
      </c>
      <c r="G1" s="13">
        <v>0</v>
      </c>
      <c r="H1" s="17">
        <f>IF($C$11&gt;=1,1,"")</f>
        <v>1</v>
      </c>
      <c r="I1" s="17">
        <f>IF($C$11&gt;=2,2,"")</f>
        <v>2</v>
      </c>
      <c r="J1" s="17">
        <f>IF($C$11&gt;=3,3,"")</f>
        <v>3</v>
      </c>
      <c r="K1" s="17">
        <f>IF($C$11&gt;=4,4,"")</f>
        <v>4</v>
      </c>
      <c r="L1" s="17">
        <f>IF($C$11&gt;=5,5,"")</f>
        <v>5</v>
      </c>
      <c r="M1" s="17">
        <f>IF($C$11&gt;=6,6,"")</f>
        <v>6</v>
      </c>
      <c r="N1" s="17" t="str">
        <f>IF($C$11&gt;=7,7,"")</f>
        <v/>
      </c>
      <c r="O1" s="17" t="str">
        <f>IF($C$11&gt;=8,8,"")</f>
        <v/>
      </c>
      <c r="P1" s="17" t="str">
        <f>IF($C$11&gt;=9,9,"")</f>
        <v/>
      </c>
      <c r="Q1" s="12" t="str">
        <f>IF($C$11&gt;=10,10,"")</f>
        <v/>
      </c>
    </row>
    <row r="2" spans="2:36" x14ac:dyDescent="0.2">
      <c r="F2" s="34" t="s">
        <v>14</v>
      </c>
      <c r="G2" s="24">
        <f t="shared" ref="G2:L2" si="0">IFERROR(G1*$C$15,"")</f>
        <v>0</v>
      </c>
      <c r="H2" s="24">
        <f t="shared" si="0"/>
        <v>0.16666666666666666</v>
      </c>
      <c r="I2" s="24">
        <f t="shared" si="0"/>
        <v>0.33333333333333331</v>
      </c>
      <c r="J2" s="24">
        <f t="shared" si="0"/>
        <v>0.5</v>
      </c>
      <c r="K2" s="24">
        <f t="shared" si="0"/>
        <v>0.66666666666666663</v>
      </c>
      <c r="L2" s="24">
        <f t="shared" si="0"/>
        <v>0.83333333333333326</v>
      </c>
      <c r="M2" s="24">
        <f t="shared" ref="M2" si="1">IFERROR(M1*$C$15,"")</f>
        <v>1</v>
      </c>
      <c r="N2" s="24" t="str">
        <f t="shared" ref="N2" si="2">IFERROR(N1*$C$15,"")</f>
        <v/>
      </c>
      <c r="O2" s="24" t="str">
        <f t="shared" ref="O2" si="3">IFERROR(O1*$C$15,"")</f>
        <v/>
      </c>
      <c r="P2" s="24" t="str">
        <f t="shared" ref="P2" si="4">IFERROR(P1*$C$15,"")</f>
        <v/>
      </c>
      <c r="Q2" s="26" t="str">
        <f t="shared" ref="Q2" si="5">IFERROR(Q1*$C$15,"")</f>
        <v/>
      </c>
    </row>
    <row r="3" spans="2:36" x14ac:dyDescent="0.2">
      <c r="F3" s="35" t="s">
        <v>15</v>
      </c>
      <c r="G3" s="24"/>
      <c r="H3" s="24">
        <f t="shared" ref="H3:Q3" si="6">IFERROR(U^H1,"")</f>
        <v>1.3307914006144648</v>
      </c>
      <c r="I3" s="24">
        <f t="shared" si="6"/>
        <v>1.7710057519494089</v>
      </c>
      <c r="J3" s="24">
        <f t="shared" si="6"/>
        <v>2.3568392251330272</v>
      </c>
      <c r="K3" s="24">
        <f t="shared" si="6"/>
        <v>3.1364613734378914</v>
      </c>
      <c r="L3" s="24">
        <f t="shared" si="6"/>
        <v>4.1739758241305793</v>
      </c>
      <c r="M3" s="24">
        <f t="shared" si="6"/>
        <v>5.5546911331256483</v>
      </c>
      <c r="N3" s="24" t="str">
        <f t="shared" si="6"/>
        <v/>
      </c>
      <c r="O3" s="24" t="str">
        <f t="shared" si="6"/>
        <v/>
      </c>
      <c r="P3" s="24" t="str">
        <f t="shared" si="6"/>
        <v/>
      </c>
      <c r="Q3" s="26" t="str">
        <f t="shared" si="6"/>
        <v/>
      </c>
    </row>
    <row r="4" spans="2:36" ht="17" thickBot="1" x14ac:dyDescent="0.25">
      <c r="F4" s="36" t="s">
        <v>16</v>
      </c>
      <c r="G4" s="25"/>
      <c r="H4" s="25">
        <f t="shared" ref="H4:Q4" si="7">IFERROR(D^H1,"")</f>
        <v>0.75143256827348837</v>
      </c>
      <c r="I4" s="25">
        <f t="shared" si="7"/>
        <v>0.56465090466209078</v>
      </c>
      <c r="J4" s="25">
        <f t="shared" si="7"/>
        <v>0.42429707946818351</v>
      </c>
      <c r="K4" s="25">
        <f t="shared" si="7"/>
        <v>0.31883064413571754</v>
      </c>
      <c r="L4" s="25">
        <f t="shared" si="7"/>
        <v>0.23957972976719286</v>
      </c>
      <c r="M4" s="25">
        <f t="shared" si="7"/>
        <v>0.18002801164523005</v>
      </c>
      <c r="N4" s="25" t="str">
        <f t="shared" si="7"/>
        <v/>
      </c>
      <c r="O4" s="25" t="str">
        <f t="shared" si="7"/>
        <v/>
      </c>
      <c r="P4" s="25" t="str">
        <f t="shared" si="7"/>
        <v/>
      </c>
      <c r="Q4" s="27" t="str">
        <f t="shared" si="7"/>
        <v/>
      </c>
    </row>
    <row r="5" spans="2:36" x14ac:dyDescent="0.2"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AJ5"/>
    </row>
    <row r="6" spans="2:36" x14ac:dyDescent="0.2">
      <c r="G6" s="19"/>
      <c r="H6" s="19"/>
      <c r="I6" s="19"/>
      <c r="J6" s="19"/>
      <c r="K6" s="19"/>
      <c r="L6" s="19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AJ6"/>
    </row>
    <row r="7" spans="2:36" ht="17" thickBot="1" x14ac:dyDescent="0.25">
      <c r="G7" s="19"/>
      <c r="H7" s="19"/>
      <c r="I7" s="19"/>
      <c r="J7" s="19"/>
      <c r="K7" s="19"/>
      <c r="L7" s="19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AJ7"/>
    </row>
    <row r="8" spans="2:36" ht="17" thickBot="1" x14ac:dyDescent="0.25">
      <c r="B8" s="1" t="s">
        <v>6</v>
      </c>
      <c r="C8" s="2">
        <f>Sheet2!B1</f>
        <v>90</v>
      </c>
      <c r="G8" s="19"/>
      <c r="H8" s="19"/>
      <c r="I8" s="19"/>
      <c r="J8" s="19"/>
      <c r="K8" s="19"/>
      <c r="L8" s="19"/>
      <c r="M8" s="20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AJ8"/>
    </row>
    <row r="9" spans="2:36" x14ac:dyDescent="0.2">
      <c r="B9" s="3" t="s">
        <v>5</v>
      </c>
      <c r="C9" s="4">
        <f>Sheet2!B2</f>
        <v>87</v>
      </c>
      <c r="G9" s="19"/>
      <c r="H9" s="19"/>
      <c r="I9" s="19"/>
      <c r="J9" s="19"/>
      <c r="K9" s="19"/>
      <c r="L9" s="19"/>
      <c r="M9" s="20"/>
      <c r="N9" s="19"/>
      <c r="O9" s="21"/>
      <c r="P9" s="19"/>
      <c r="Q9" s="19"/>
      <c r="R9" s="19"/>
      <c r="S9" s="19"/>
      <c r="T9" s="19"/>
      <c r="U9" s="19"/>
      <c r="V9" s="19"/>
      <c r="W9" s="19"/>
      <c r="X9" s="19"/>
      <c r="AJ9"/>
    </row>
    <row r="10" spans="2:36" x14ac:dyDescent="0.2">
      <c r="B10" s="3" t="s">
        <v>10</v>
      </c>
      <c r="C10" s="8">
        <f>Sheet2!B6</f>
        <v>1</v>
      </c>
      <c r="G10" s="19"/>
      <c r="H10" s="19"/>
      <c r="I10" s="19"/>
      <c r="J10" s="19"/>
      <c r="K10" s="19"/>
      <c r="L10" s="19"/>
      <c r="M10" s="20"/>
      <c r="N10" s="19"/>
      <c r="O10" s="22"/>
      <c r="P10" s="19"/>
      <c r="Q10" s="19"/>
      <c r="R10" s="19"/>
      <c r="S10" s="19"/>
      <c r="T10" s="19"/>
      <c r="U10" s="19"/>
      <c r="V10" s="19"/>
      <c r="W10" s="19"/>
      <c r="X10" s="19"/>
      <c r="AJ10"/>
    </row>
    <row r="11" spans="2:36" ht="17" thickBot="1" x14ac:dyDescent="0.25">
      <c r="B11" s="3" t="s">
        <v>7</v>
      </c>
      <c r="C11" s="5">
        <v>6</v>
      </c>
      <c r="G11" s="19"/>
      <c r="H11" s="19"/>
      <c r="I11" s="19"/>
      <c r="J11" s="19"/>
      <c r="K11" s="19"/>
      <c r="L11" s="19"/>
      <c r="M11" s="20"/>
      <c r="N11" s="19"/>
      <c r="O11" s="23"/>
      <c r="P11" s="19"/>
      <c r="Q11" s="19"/>
      <c r="R11" s="19"/>
      <c r="S11" s="19"/>
      <c r="T11" s="19"/>
      <c r="U11" s="19"/>
      <c r="V11" s="19"/>
      <c r="W11" s="19"/>
      <c r="X11" s="19"/>
      <c r="AJ11"/>
    </row>
    <row r="12" spans="2:36" ht="17" thickBot="1" x14ac:dyDescent="0.25">
      <c r="B12" s="3" t="s">
        <v>8</v>
      </c>
      <c r="C12" s="28">
        <f>Sheet2!B5</f>
        <v>0.7</v>
      </c>
      <c r="G12" s="19"/>
      <c r="H12" s="19"/>
      <c r="I12" s="19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AJ12"/>
    </row>
    <row r="13" spans="2:36" x14ac:dyDescent="0.2">
      <c r="B13" s="6" t="s">
        <v>4</v>
      </c>
      <c r="C13" s="28">
        <f>Sheet2!B4</f>
        <v>0</v>
      </c>
      <c r="G13" s="19"/>
      <c r="H13" s="19"/>
      <c r="I13" s="19"/>
      <c r="J13" s="19"/>
      <c r="K13" s="19"/>
      <c r="L13" s="19"/>
      <c r="M13" s="20"/>
      <c r="N13" s="21" t="str">
        <f>IFERROR($G$41*N$3,"")</f>
        <v/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AJ13"/>
    </row>
    <row r="14" spans="2:36" x14ac:dyDescent="0.2">
      <c r="B14" s="3" t="s">
        <v>9</v>
      </c>
      <c r="C14" s="28">
        <f>Sheet2!B3</f>
        <v>0.09</v>
      </c>
      <c r="D14" s="38"/>
      <c r="G14" s="19"/>
      <c r="H14" s="19"/>
      <c r="I14" s="19"/>
      <c r="J14" s="19"/>
      <c r="K14" s="19"/>
      <c r="L14" s="19"/>
      <c r="M14" s="20"/>
      <c r="N14" s="22" t="str">
        <f>IFERROR(IF(N$1=$C$11,MAX(N13-$C$9,0),MAX((($C$19*O10+$C$20*O18))*EXP(-$C$14*$C$15),(N13-$C$9))),"")</f>
        <v/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AJ14"/>
    </row>
    <row r="15" spans="2:36" ht="17" thickBot="1" x14ac:dyDescent="0.25">
      <c r="B15" s="7" t="s">
        <v>3</v>
      </c>
      <c r="C15" s="8">
        <f>C10/C11</f>
        <v>0.16666666666666666</v>
      </c>
      <c r="G15" s="19"/>
      <c r="H15" s="19"/>
      <c r="I15" s="19"/>
      <c r="J15" s="19"/>
      <c r="K15" s="19"/>
      <c r="L15" s="19"/>
      <c r="M15" s="20"/>
      <c r="N15" s="23" t="str">
        <f>IFERROR(IF(N$1=$C$11,MAX(-N13+$C$9,0),MAX((($C$19*O11+$C$20*O19))*EXP(-$C$14*$C$15),(-N13+$C$9))),"")</f>
        <v/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AJ15"/>
    </row>
    <row r="16" spans="2:36" ht="17" thickBot="1" x14ac:dyDescent="0.25">
      <c r="B16" s="6" t="s">
        <v>0</v>
      </c>
      <c r="C16" s="8">
        <f>EXP(C12*SQRT(C15))</f>
        <v>1.3307914006144648</v>
      </c>
      <c r="G16" s="19"/>
      <c r="H16" s="19"/>
      <c r="I16" s="19"/>
      <c r="J16" s="19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AJ16"/>
    </row>
    <row r="17" spans="2:36" x14ac:dyDescent="0.2">
      <c r="B17" s="6" t="s">
        <v>1</v>
      </c>
      <c r="C17" s="8">
        <f>1/C16</f>
        <v>0.75143256827348837</v>
      </c>
      <c r="G17" s="19"/>
      <c r="H17" s="19"/>
      <c r="I17" s="19"/>
      <c r="J17" s="19"/>
      <c r="K17" s="19"/>
      <c r="L17" s="19"/>
      <c r="M17" s="21">
        <f>IFERROR($G$41*M$3,"")</f>
        <v>499.92220198130838</v>
      </c>
      <c r="N17" s="19"/>
      <c r="O17" s="21"/>
      <c r="P17" s="19"/>
      <c r="Q17" s="19"/>
      <c r="R17" s="19"/>
      <c r="S17" s="19"/>
      <c r="T17" s="19"/>
      <c r="U17" s="19"/>
      <c r="V17" s="19"/>
      <c r="W17" s="19"/>
      <c r="X17" s="19"/>
      <c r="AJ17"/>
    </row>
    <row r="18" spans="2:36" x14ac:dyDescent="0.2">
      <c r="B18" s="6" t="s">
        <v>2</v>
      </c>
      <c r="C18" s="8">
        <f>EXP((C14-C13)*C15)</f>
        <v>1.0151130646157189</v>
      </c>
      <c r="G18" s="20"/>
      <c r="H18" s="20"/>
      <c r="I18" s="20"/>
      <c r="J18" s="20"/>
      <c r="K18" s="20"/>
      <c r="L18" s="20"/>
      <c r="M18" s="22">
        <f>IFERROR(IF(M$1=$C$11,MAX(M17-$C$9,0),MAX((($C$19*N14+$C$20*N22))*EXP(-$C$14*$C$15),(M17-$C$9))),"")</f>
        <v>412.92220198130838</v>
      </c>
      <c r="N18" s="19"/>
      <c r="O18" s="22"/>
      <c r="P18" s="19"/>
      <c r="Q18" s="19"/>
      <c r="R18" s="19"/>
      <c r="S18" s="19"/>
      <c r="T18" s="19"/>
      <c r="U18" s="19"/>
      <c r="V18" s="19"/>
      <c r="W18" s="19"/>
      <c r="X18" s="19"/>
      <c r="AJ18"/>
    </row>
    <row r="19" spans="2:36" ht="17" thickBot="1" x14ac:dyDescent="0.25">
      <c r="B19" s="6" t="s">
        <v>11</v>
      </c>
      <c r="C19" s="8">
        <f>(C18-C17)/(C16-C17)</f>
        <v>0.45512466820742931</v>
      </c>
      <c r="G19" s="20"/>
      <c r="H19" s="20"/>
      <c r="I19" s="20"/>
      <c r="J19" s="20"/>
      <c r="K19" s="20"/>
      <c r="L19" s="20"/>
      <c r="M19" s="23">
        <f>IFERROR(IF(M$1=$C$11,MAX(-M17+$C$9,0),MAX((($C$19*N15+$C$20*N23))*EXP(-$C$14*$C$15),(-M17+$C$9))),"")</f>
        <v>0</v>
      </c>
      <c r="N19" s="19"/>
      <c r="O19" s="23"/>
      <c r="P19" s="19"/>
      <c r="Q19" s="19"/>
      <c r="R19" s="19"/>
      <c r="S19" s="19"/>
      <c r="T19" s="19"/>
      <c r="U19" s="19"/>
      <c r="V19" s="19"/>
      <c r="W19" s="19"/>
      <c r="X19" s="19"/>
      <c r="AJ19"/>
    </row>
    <row r="20" spans="2:36" ht="17" thickBot="1" x14ac:dyDescent="0.25">
      <c r="B20" s="15" t="s">
        <v>12</v>
      </c>
      <c r="C20" s="16">
        <f>1-C19</f>
        <v>0.54487533179257075</v>
      </c>
      <c r="G20" s="20"/>
      <c r="H20" s="20"/>
      <c r="I20" s="20"/>
      <c r="J20" s="20"/>
      <c r="K20" s="20"/>
      <c r="L20" s="20"/>
      <c r="M20" s="20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AJ20"/>
    </row>
    <row r="21" spans="2:36" x14ac:dyDescent="0.2">
      <c r="G21" s="20"/>
      <c r="H21" s="20"/>
      <c r="I21" s="20"/>
      <c r="J21" s="20"/>
      <c r="K21" s="20"/>
      <c r="L21" s="21">
        <f>IFERROR($G$41*L$3,"")</f>
        <v>375.65782417175217</v>
      </c>
      <c r="M21" s="20"/>
      <c r="N21" s="21" t="str">
        <f>IFERROR($G$41*I$4*N$3,"")</f>
        <v/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AJ21"/>
    </row>
    <row r="22" spans="2:36" x14ac:dyDescent="0.2">
      <c r="G22" s="20"/>
      <c r="H22" s="20"/>
      <c r="I22" s="20"/>
      <c r="J22" s="20"/>
      <c r="K22" s="20"/>
      <c r="L22" s="22">
        <f>IFERROR(IF(L$1=$C$11,MAX(L21-$C$9,0),MAX((($C$19*M18+$C$20*M26))*EXP(-$C$14*$C$15),(L21-$C$9))),"")</f>
        <v>289.95308542628567</v>
      </c>
      <c r="M22" s="20"/>
      <c r="N22" s="22" t="str">
        <f>IFERROR(IF(N$1=$C$11,MAX(N21-$C$9,0),MAX((($C$19*O18+$C$20*O26))*EXP(-$C$14*$C$15),(N21-$C$9))),"")</f>
        <v/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AJ22"/>
    </row>
    <row r="23" spans="2:36" ht="17" thickBot="1" x14ac:dyDescent="0.25">
      <c r="B23" s="10" t="s">
        <v>17</v>
      </c>
      <c r="C23" s="29">
        <f>G42</f>
        <v>28.22585029668819</v>
      </c>
      <c r="D23" s="10" t="s">
        <v>19</v>
      </c>
      <c r="E23" s="10">
        <f>(H38-H46)/(H37-H45)</f>
        <v>0.69465615862918995</v>
      </c>
      <c r="G23" s="20"/>
      <c r="H23" s="20"/>
      <c r="I23" s="20"/>
      <c r="J23" s="20"/>
      <c r="K23" s="20"/>
      <c r="L23" s="23">
        <f>IFERROR(IF(L$1=$C$11,MAX(-L21+$C$9,0),MAX((($C$19*M19+$C$20*M27))*EXP(-$C$14*$C$15),(-L21+$C$9))),"")</f>
        <v>0</v>
      </c>
      <c r="M23" s="20"/>
      <c r="N23" s="23" t="str">
        <f>IFERROR(IF(N$1=$C$11,MAX(-N21+$C$9,0),MAX((($C$19*O19+$C$20*O27))*EXP(-$C$14*$C$15),(-N21+$C$9))),"")</f>
        <v/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AJ23"/>
    </row>
    <row r="24" spans="2:36" ht="17" thickBot="1" x14ac:dyDescent="0.25">
      <c r="B24" s="10" t="s">
        <v>18</v>
      </c>
      <c r="C24" s="29">
        <f>G43</f>
        <v>18.697485621165164</v>
      </c>
      <c r="D24" s="10" t="s">
        <v>19</v>
      </c>
      <c r="E24" s="10">
        <f>(H39-H47)/(H37-H45)</f>
        <v>-0.32891726978110092</v>
      </c>
      <c r="G24" s="20"/>
      <c r="H24" s="20"/>
      <c r="I24" s="20"/>
      <c r="J24" s="20"/>
      <c r="K24" s="20"/>
      <c r="L24" s="20"/>
      <c r="M24" s="20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AJ24"/>
    </row>
    <row r="25" spans="2:36" x14ac:dyDescent="0.2">
      <c r="G25" s="20"/>
      <c r="H25" s="20"/>
      <c r="I25" s="20"/>
      <c r="J25" s="20"/>
      <c r="K25" s="21">
        <f>IFERROR($G$41*K$3,"")</f>
        <v>282.28152360941021</v>
      </c>
      <c r="L25" s="20"/>
      <c r="M25" s="21">
        <f>IFERROR($G$41*I$4*M$3,"")</f>
        <v>282.28152360941021</v>
      </c>
      <c r="N25" s="19"/>
      <c r="O25" s="21"/>
      <c r="P25" s="19"/>
      <c r="Q25" s="19"/>
      <c r="R25" s="19"/>
      <c r="S25" s="19"/>
      <c r="T25" s="19"/>
      <c r="U25" s="19"/>
      <c r="V25" s="19"/>
      <c r="W25" s="19"/>
      <c r="X25" s="19"/>
      <c r="AJ25"/>
    </row>
    <row r="26" spans="2:36" x14ac:dyDescent="0.2">
      <c r="E26" s="14"/>
      <c r="G26" s="20"/>
      <c r="H26" s="20"/>
      <c r="I26" s="20"/>
      <c r="J26" s="20"/>
      <c r="K26" s="22">
        <f>IFERROR(IF(K$1=$C$11,MAX(K25-$C$9,0),MAX((($C$19*L22+$C$20*L30))*EXP(-$C$14*$C$15),(K25-$C$9))),"")</f>
        <v>197.85276219068999</v>
      </c>
      <c r="L26" s="20"/>
      <c r="M26" s="22">
        <f>IFERROR(IF(M$1=$C$11,MAX(M25-$C$9,0),MAX((($C$19*N22+$C$20*N30))*EXP(-$C$14*$C$15),(M25-$C$9))),"")</f>
        <v>195.28152360941021</v>
      </c>
      <c r="N26" s="19"/>
      <c r="O26" s="22"/>
      <c r="P26" s="19"/>
      <c r="Q26" s="19"/>
      <c r="R26" s="19"/>
      <c r="S26" s="19"/>
      <c r="T26" s="19"/>
      <c r="U26" s="19"/>
      <c r="V26" s="19"/>
      <c r="W26" s="19"/>
      <c r="X26" s="19"/>
      <c r="AJ26"/>
    </row>
    <row r="27" spans="2:36" ht="17" thickBot="1" x14ac:dyDescent="0.25">
      <c r="G27" s="20"/>
      <c r="H27" s="20"/>
      <c r="I27" s="20"/>
      <c r="J27" s="20"/>
      <c r="K27" s="23">
        <f>IFERROR(IF(K$1=$C$11,MAX(-K25+$C$9,0),MAX((($C$19*L23+$C$20*L31))*EXP(-$C$14*$C$15),(-K25+$C$9))),"")</f>
        <v>0</v>
      </c>
      <c r="L27" s="20"/>
      <c r="M27" s="23">
        <f>IFERROR(IF(M$1=$C$11,MAX(-M25+$C$9,0),MAX((($C$19*N23+$C$20*N31))*EXP(-$C$14*$C$15),(-M25+$C$9))),"")</f>
        <v>0</v>
      </c>
      <c r="N27" s="19"/>
      <c r="O27" s="23"/>
      <c r="P27" s="19"/>
      <c r="Q27" s="19"/>
      <c r="R27" s="19"/>
      <c r="S27" s="19"/>
      <c r="T27" s="19"/>
      <c r="U27" s="19"/>
      <c r="V27" s="19"/>
      <c r="W27" s="19"/>
      <c r="X27" s="19"/>
      <c r="AJ27"/>
    </row>
    <row r="28" spans="2:36" ht="17" thickBot="1" x14ac:dyDescent="0.25">
      <c r="B28" s="37"/>
      <c r="G28" s="20"/>
      <c r="H28" s="20"/>
      <c r="I28" s="20"/>
      <c r="J28" s="20"/>
      <c r="K28" s="20"/>
      <c r="L28" s="20"/>
      <c r="M28" s="20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AJ28"/>
    </row>
    <row r="29" spans="2:36" x14ac:dyDescent="0.2">
      <c r="G29" s="20"/>
      <c r="H29" s="20"/>
      <c r="I29" s="20"/>
      <c r="J29" s="21">
        <f>IFERROR($G$41*J$3,"")</f>
        <v>212.11553026197245</v>
      </c>
      <c r="K29" s="20"/>
      <c r="L29" s="21">
        <f>IFERROR($G$41*I$4*L$3,"")</f>
        <v>212.11553026197248</v>
      </c>
      <c r="M29" s="20"/>
      <c r="N29" s="21" t="str">
        <f>IFERROR($G$41*K$4*N$3,"")</f>
        <v/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AJ29"/>
    </row>
    <row r="30" spans="2:36" x14ac:dyDescent="0.2">
      <c r="G30" s="20"/>
      <c r="H30" s="20"/>
      <c r="I30" s="20"/>
      <c r="J30" s="22">
        <f>IFERROR(IF(J$1=$C$11,MAX(J29-$C$9,0),MAX((($C$19*K26+$C$20*K34))*EXP(-$C$14*$C$15),(J29-$C$9))),"")</f>
        <v>128.94374934249274</v>
      </c>
      <c r="K30" s="20"/>
      <c r="L30" s="22">
        <f>IFERROR(IF(L$1=$C$11,MAX(L29-$C$9,0),MAX((($C$19*M26+$C$20*M34))*EXP(-$C$14*$C$15),(L29-$C$9))),"")</f>
        <v>126.41079151650601</v>
      </c>
      <c r="M30" s="20"/>
      <c r="N30" s="22" t="str">
        <f>IFERROR(IF(N$1=$C$11,MAX(N29-$C$9,0),MAX((($C$19*O26+$C$20*O34))*EXP(-$C$14*$C$15),(N29-$C$9))),"")</f>
        <v/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AJ30"/>
    </row>
    <row r="31" spans="2:36" ht="17" thickBot="1" x14ac:dyDescent="0.25">
      <c r="G31" s="20"/>
      <c r="H31" s="20"/>
      <c r="I31" s="20"/>
      <c r="J31" s="23">
        <f>IFERROR(IF(J$1=$C$11,MAX(-J29+$C$9,0),MAX((($C$19*K27+$C$20*K35))*EXP(-$C$14*$C$15),(-J29+$C$9))),"")</f>
        <v>0</v>
      </c>
      <c r="K31" s="20"/>
      <c r="L31" s="23">
        <f>IFERROR(IF(L$1=$C$11,MAX(-L29+$C$9,0),MAX((($C$19*M27+$C$20*M35))*EXP(-$C$14*$C$15),(-L29+$C$9))),"")</f>
        <v>0</v>
      </c>
      <c r="M31" s="20"/>
      <c r="N31" s="23" t="str">
        <f>IFERROR(IF(N$1=$C$11,MAX(-N29+$C$9,0),MAX((($C$19*O27+$C$20*O35))*EXP(-$C$14*$C$15),(-N29+$C$9))),"")</f>
        <v/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AJ31"/>
    </row>
    <row r="32" spans="2:36" ht="17" thickBot="1" x14ac:dyDescent="0.25">
      <c r="G32" s="20"/>
      <c r="H32" s="20"/>
      <c r="I32" s="20"/>
      <c r="J32" s="20"/>
      <c r="K32" s="20"/>
      <c r="L32" s="20"/>
      <c r="M32" s="20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AJ32"/>
    </row>
    <row r="33" spans="7:36" x14ac:dyDescent="0.2">
      <c r="G33" s="20"/>
      <c r="H33" s="20"/>
      <c r="I33" s="21">
        <f>IFERROR($G$41*I$3,"")</f>
        <v>159.3905176754468</v>
      </c>
      <c r="J33" s="20"/>
      <c r="K33" s="21">
        <f>IFERROR($G$41*I$4*K$3,"")</f>
        <v>159.39051767544683</v>
      </c>
      <c r="L33" s="20"/>
      <c r="M33" s="21">
        <f>IFERROR($G$41*K$4*M$3,"")</f>
        <v>159.39051767544683</v>
      </c>
      <c r="N33" s="19"/>
      <c r="O33" s="21"/>
      <c r="P33" s="19"/>
      <c r="Q33" s="19"/>
      <c r="R33" s="19"/>
      <c r="S33" s="19"/>
      <c r="T33" s="19"/>
      <c r="U33" s="19"/>
      <c r="V33" s="19"/>
      <c r="W33" s="19"/>
      <c r="X33" s="19"/>
      <c r="AJ33"/>
    </row>
    <row r="34" spans="7:36" x14ac:dyDescent="0.2">
      <c r="G34" s="20"/>
      <c r="H34" s="20"/>
      <c r="I34" s="22">
        <f>IFERROR(IF(I$1=$C$11,MAX(I33-$C$9,0),MAX((($C$19*J30+$C$20*J38))*EXP(-$C$14*$C$15),(I33-$C$9))),"")</f>
        <v>80.460426289601742</v>
      </c>
      <c r="J34" s="20"/>
      <c r="K34" s="22">
        <f>IFERROR(IF(K$1=$C$11,MAX(K33-$C$9,0),MAX((($C$19*L30+$C$20*L38))*EXP(-$C$14*$C$15),(K33-$C$9))),"")</f>
        <v>74.961756256726602</v>
      </c>
      <c r="L34" s="20"/>
      <c r="M34" s="22">
        <f>IFERROR(IF(M$1=$C$11,MAX(M33-$C$9,0),MAX((($C$19*N30+$C$20*N38))*EXP(-$C$14*$C$15),(M33-$C$9))),"")</f>
        <v>72.39051767544683</v>
      </c>
      <c r="N34" s="19"/>
      <c r="O34" s="22"/>
      <c r="P34" s="19"/>
      <c r="Q34" s="19"/>
      <c r="R34" s="19"/>
      <c r="S34" s="19"/>
      <c r="T34" s="19"/>
      <c r="U34" s="19"/>
      <c r="V34" s="19"/>
      <c r="W34" s="19"/>
      <c r="X34" s="19"/>
      <c r="AJ34"/>
    </row>
    <row r="35" spans="7:36" ht="17" thickBot="1" x14ac:dyDescent="0.25">
      <c r="G35" s="20"/>
      <c r="H35" s="20"/>
      <c r="I35" s="23">
        <f>IFERROR(IF(I$1=$C$11,MAX(-I33+$C$9,0),MAX((($C$19*J31+$C$20*J39))*EXP(-$C$14*$C$15),(-I33+$C$9))),"")</f>
        <v>3.0034230359845866</v>
      </c>
      <c r="J35" s="20"/>
      <c r="K35" s="23">
        <f>IFERROR(IF(K$1=$C$11,MAX(-K33+$C$9,0),MAX((($C$19*L31+$C$20*L39))*EXP(-$C$14*$C$15),(-K33+$C$9))),"")</f>
        <v>0</v>
      </c>
      <c r="L35" s="20"/>
      <c r="M35" s="23">
        <f>IFERROR(IF(M$1=$C$11,MAX(-M33+$C$9,0),MAX((($C$19*N31+$C$20*N39))*EXP(-$C$14*$C$15),(-M33+$C$9))),"")</f>
        <v>0</v>
      </c>
      <c r="N35" s="19"/>
      <c r="O35" s="23"/>
      <c r="P35" s="19"/>
      <c r="Q35" s="19"/>
      <c r="R35" s="19"/>
      <c r="S35" s="19"/>
      <c r="T35" s="19"/>
      <c r="U35" s="19"/>
      <c r="V35" s="19"/>
      <c r="W35" s="19"/>
      <c r="X35" s="19"/>
      <c r="AJ35"/>
    </row>
    <row r="36" spans="7:36" ht="17" thickBot="1" x14ac:dyDescent="0.25">
      <c r="G36" s="20"/>
      <c r="H36" s="20"/>
      <c r="I36" s="20"/>
      <c r="J36" s="20"/>
      <c r="K36" s="20"/>
      <c r="L36" s="20"/>
      <c r="M36" s="20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AJ36"/>
    </row>
    <row r="37" spans="7:36" x14ac:dyDescent="0.2">
      <c r="G37" s="20"/>
      <c r="H37" s="21">
        <f>IFERROR($G$41*H$3,"")</f>
        <v>119.77122605530182</v>
      </c>
      <c r="I37" s="20"/>
      <c r="J37" s="21">
        <f>IFERROR($G$41*I$4*J$3,"")</f>
        <v>119.77122605530184</v>
      </c>
      <c r="K37" s="20"/>
      <c r="L37" s="21">
        <f>IFERROR($G$41*K$4*L$3,"")</f>
        <v>119.77122605530185</v>
      </c>
      <c r="M37" s="20"/>
      <c r="N37" s="21" t="str">
        <f>IFERROR($G$41*M$4*N$3,"")</f>
        <v/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AJ37"/>
    </row>
    <row r="38" spans="7:36" x14ac:dyDescent="0.2">
      <c r="G38" s="20"/>
      <c r="H38" s="22">
        <f>IFERROR(IF(H$1=$C$11,MAX(H37-$C$9,0),MAX((($C$19*I34+$C$20*I42))*EXP(-$C$14*$C$15),(H37-$C$9))),"")</f>
        <v>48.38834041831656</v>
      </c>
      <c r="I38" s="20"/>
      <c r="J38" s="22">
        <f>IFERROR(IF(J$1=$C$11,MAX(J37-$C$9,0),MAX((($C$19*K34+$C$20*K42))*EXP(-$C$14*$C$15),(J37-$C$9))),"")</f>
        <v>42.194879145223062</v>
      </c>
      <c r="K38" s="20"/>
      <c r="L38" s="22">
        <f>IFERROR(IF(L$1=$C$11,MAX(L37-$C$9,0),MAX((($C$19*M34+$C$20*M42))*EXP(-$C$14*$C$15),(L37-$C$9))),"")</f>
        <v>34.066487309835395</v>
      </c>
      <c r="M38" s="20"/>
      <c r="N38" s="22" t="str">
        <f>IFERROR(IF(N$1=$C$11,MAX(N37-$C$9,0),MAX((($C$19*O34+$C$20*O42))*EXP(-$C$14*$C$15),(N37-$C$9))),"")</f>
        <v/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AJ38"/>
    </row>
    <row r="39" spans="7:36" ht="17" thickBot="1" x14ac:dyDescent="0.25">
      <c r="G39" s="20"/>
      <c r="H39" s="23">
        <f>IFERROR(IF(H$1=$C$11,MAX(-H37+$C$9,0),MAX((($C$19*I35+$C$20*I43))*EXP(-$C$14*$C$15),(-H37+$C$9))),"")</f>
        <v>9.635176852991945</v>
      </c>
      <c r="I39" s="20"/>
      <c r="J39" s="23">
        <f>IFERROR(IF(J$1=$C$11,MAX(-J37+$C$9,0),MAX((($C$19*K35+$C$20*K43))*EXP(-$C$14*$C$15),(-J37+$C$9))),"")</f>
        <v>5.5954340094009192</v>
      </c>
      <c r="K39" s="20"/>
      <c r="L39" s="23">
        <f>IFERROR(IF(L$1=$C$11,MAX(-L37+$C$9,0),MAX((($C$19*M35+$C$20*M43))*EXP(-$C$14*$C$15),(-L37+$C$9))),"")</f>
        <v>0</v>
      </c>
      <c r="M39" s="20"/>
      <c r="N39" s="23" t="str">
        <f>IFERROR(IF(N$1=$C$11,MAX(-N37+$C$9,0),MAX((($C$19*O35+$C$20*O43))*EXP(-$C$14*$C$15),(-N37+$C$9))),"")</f>
        <v/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AJ39"/>
    </row>
    <row r="40" spans="7:36" ht="17" thickBot="1" x14ac:dyDescent="0.25">
      <c r="G40" s="20"/>
      <c r="H40" s="20"/>
      <c r="I40" s="20"/>
      <c r="J40" s="20"/>
      <c r="K40" s="20"/>
      <c r="L40" s="20"/>
      <c r="M40" s="20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AJ40"/>
    </row>
    <row r="41" spans="7:36" x14ac:dyDescent="0.2">
      <c r="G41" s="30">
        <f>C8</f>
        <v>90</v>
      </c>
      <c r="H41" s="20"/>
      <c r="I41" s="21">
        <f>IFERROR($G$41*I$4*I$3,"")</f>
        <v>90.000000000000014</v>
      </c>
      <c r="J41" s="20"/>
      <c r="K41" s="21">
        <f>IFERROR($G$41*K$4*K$3,"")</f>
        <v>90.000000000000014</v>
      </c>
      <c r="L41" s="20"/>
      <c r="M41" s="21">
        <f>IFERROR($G$41*M$4*M$3,"")</f>
        <v>90.000000000000028</v>
      </c>
      <c r="N41" s="19"/>
      <c r="O41" s="21"/>
      <c r="P41" s="19"/>
      <c r="Q41" s="19"/>
      <c r="R41" s="19"/>
      <c r="S41" s="19"/>
      <c r="T41" s="19"/>
      <c r="U41" s="19"/>
      <c r="V41" s="19"/>
      <c r="W41" s="19"/>
      <c r="X41" s="19"/>
      <c r="AJ41"/>
    </row>
    <row r="42" spans="7:36" x14ac:dyDescent="0.2">
      <c r="G42" s="31">
        <f>IFERROR(IF(G$1=$C$11,MAX(G41-$C$9,0),MAX((($C$19*H38+$C$20*H46))*EXP(-$C$14*$C$15),(G41-$C$9))),"")</f>
        <v>28.22585029668819</v>
      </c>
      <c r="H42" s="20"/>
      <c r="I42" s="22">
        <f>IFERROR(IF(I$1=$C$11,MAX(I41-$C$9,0),MAX((($C$19*J38+$C$20*J46))*EXP(-$C$14*$C$15),(I41-$C$9))),"")</f>
        <v>22.941232581953912</v>
      </c>
      <c r="J42" s="20"/>
      <c r="K42" s="22">
        <f>IFERROR(IF(K$1=$C$11,MAX(K41-$C$9,0),MAX((($C$19*L38+$C$20*L46))*EXP(-$C$14*$C$15),(K41-$C$9))),"")</f>
        <v>15.995638134204157</v>
      </c>
      <c r="L42" s="20"/>
      <c r="M42" s="22">
        <f>IFERROR(IF(M$1=$C$11,MAX(M41-$C$9,0),MAX((($C$19*N38+$C$20*N46))*EXP(-$C$14*$C$15),(M41-$C$9))),"")</f>
        <v>3.0000000000000284</v>
      </c>
      <c r="N42" s="19"/>
      <c r="O42" s="22"/>
      <c r="P42" s="19"/>
      <c r="Q42" s="19"/>
      <c r="R42" s="19"/>
      <c r="S42" s="19"/>
      <c r="T42" s="19"/>
      <c r="U42" s="19"/>
      <c r="V42" s="19"/>
      <c r="W42" s="19"/>
      <c r="X42" s="19"/>
      <c r="AJ42"/>
    </row>
    <row r="43" spans="7:36" ht="17" thickBot="1" x14ac:dyDescent="0.25">
      <c r="G43" s="32">
        <f>IFERROR(IF(G$1=$C$11,MAX(-G41+$C$9,0),MAX((($C$19*H39+$C$20*H47))*EXP(-$C$14*$C$15),(-G41+$C$9))),"")</f>
        <v>18.697485621165164</v>
      </c>
      <c r="H43" s="20"/>
      <c r="I43" s="23">
        <f>IFERROR(IF(I$1=$C$11,MAX(-I41+$C$9,0),MAX((($C$19*J39+$C$20*J47))*EXP(-$C$14*$C$15),(-I41+$C$9))),"")</f>
        <v>15.44181118079895</v>
      </c>
      <c r="J43" s="20"/>
      <c r="K43" s="23">
        <f>IFERROR(IF(K$1=$C$11,MAX(-K41+$C$9,0),MAX((($C$19*L39+$C$20*L47))*EXP(-$C$14*$C$15),(-K41+$C$9))),"")</f>
        <v>10.42439955292436</v>
      </c>
      <c r="L43" s="20"/>
      <c r="M43" s="23">
        <f>IFERROR(IF(M$1=$C$11,MAX(-M41+$C$9,0),MAX((($C$19*N39+$C$20*N47))*EXP(-$C$14*$C$15),(-M41+$C$9))),"")</f>
        <v>0</v>
      </c>
      <c r="N43" s="19"/>
      <c r="O43" s="23"/>
      <c r="P43" s="19"/>
      <c r="Q43" s="19"/>
      <c r="R43" s="19"/>
      <c r="S43" s="19"/>
      <c r="T43" s="19"/>
      <c r="U43" s="19"/>
      <c r="V43" s="19"/>
      <c r="W43" s="19"/>
      <c r="X43" s="19"/>
      <c r="AJ43"/>
    </row>
    <row r="44" spans="7:36" ht="17" thickBot="1" x14ac:dyDescent="0.25">
      <c r="G44" s="20"/>
      <c r="H44" s="20"/>
      <c r="I44" s="20"/>
      <c r="J44" s="20"/>
      <c r="K44" s="20"/>
      <c r="L44" s="20"/>
      <c r="M44" s="20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AJ44"/>
    </row>
    <row r="45" spans="7:36" x14ac:dyDescent="0.2">
      <c r="G45" s="20"/>
      <c r="H45" s="21">
        <f>IFERROR($G$41*H$4,"")</f>
        <v>67.628931144613958</v>
      </c>
      <c r="I45" s="20"/>
      <c r="J45" s="21">
        <f>IFERROR($G$41*I$3*J$4,"")</f>
        <v>67.628931144613958</v>
      </c>
      <c r="K45" s="20"/>
      <c r="L45" s="21">
        <f>IFERROR($G$41*K$3*L$4,"")</f>
        <v>67.628931144613972</v>
      </c>
      <c r="M45" s="20"/>
      <c r="N45" s="21" t="str">
        <f>IFERROR($G$41*N$4*M$3,"")</f>
        <v/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AJ45"/>
    </row>
    <row r="46" spans="7:36" x14ac:dyDescent="0.2">
      <c r="G46" s="20"/>
      <c r="H46" s="22">
        <f>IFERROR(IF(H$1=$C$11,MAX(H45-$C$9,0),MAX((($C$19*I42+$C$20*I50))*EXP(-$C$14*$C$15),(H45-$C$9))),"")</f>
        <v>12.167374133547771</v>
      </c>
      <c r="I46" s="20"/>
      <c r="J46" s="22">
        <f>IFERROR(IF(J$1=$C$11,MAX(J45-$C$9,0),MAX((($C$19*K42+$C$20*K50))*EXP(-$C$14*$C$15),(J45-$C$9))),"")</f>
        <v>7.4953192097559374</v>
      </c>
      <c r="K46" s="20"/>
      <c r="L46" s="22">
        <f>IFERROR(IF(L$1=$C$11,MAX(L45-$C$9,0),MAX((($C$19*M42+$C$20*M50))*EXP(-$C$14*$C$15),(L45-$C$9))),"")</f>
        <v>1.3450462339770759</v>
      </c>
      <c r="M46" s="20"/>
      <c r="N46" s="22" t="str">
        <f>IFERROR(IF(N$1=$C$11,MAX(N45-$C$9,0),MAX((($C$19*O42+$C$20*O50))*EXP(-$C$14*$C$15),(N45-$C$9))),"")</f>
        <v/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AJ46"/>
    </row>
    <row r="47" spans="7:36" ht="17" thickBot="1" x14ac:dyDescent="0.25">
      <c r="G47" s="20"/>
      <c r="H47" s="23">
        <f>IFERROR(IF(H$1=$C$11,MAX(-H45+$C$9,0),MAX((($C$19*I43+$C$20*I51))*EXP(-$C$14*$C$15),(-H45+$C$9))),"")</f>
        <v>26.78567813513639</v>
      </c>
      <c r="I47" s="20"/>
      <c r="J47" s="23">
        <f>IFERROR(IF(J$1=$C$11,MAX(-J45+$C$9,0),MAX((($C$19*K43+$C$20*K51))*EXP(-$C$14*$C$15),(-J45+$C$9))),"")</f>
        <v>24.09462028820726</v>
      </c>
      <c r="K47" s="20"/>
      <c r="L47" s="23">
        <f>IFERROR(IF(L$1=$C$11,MAX(-L45+$C$9,0),MAX((($C$19*M43+$C$20*M51))*EXP(-$C$14*$C$15),(-L45+$C$9))),"")</f>
        <v>19.420853834829561</v>
      </c>
      <c r="M47" s="20"/>
      <c r="N47" s="23" t="str">
        <f>IFERROR(IF(N$1=$C$11,MAX(-N45+$C$9,0),MAX((($C$19*O43+$C$20*O51))*EXP(-$C$14*$C$15),(-N45+$C$9))),"")</f>
        <v/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AJ47"/>
    </row>
    <row r="48" spans="7:36" ht="17" thickBot="1" x14ac:dyDescent="0.25">
      <c r="G48" s="20"/>
      <c r="H48" s="20"/>
      <c r="I48" s="20"/>
      <c r="J48" s="20"/>
      <c r="K48" s="20"/>
      <c r="L48" s="20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AJ48"/>
    </row>
    <row r="49" spans="7:36" x14ac:dyDescent="0.2">
      <c r="G49" s="20"/>
      <c r="H49" s="20"/>
      <c r="I49" s="21">
        <f>IFERROR($G$41*I$4,"")</f>
        <v>50.81858141958817</v>
      </c>
      <c r="J49" s="20"/>
      <c r="K49" s="21">
        <f>IFERROR($G$41*I$3*K$4,"")</f>
        <v>50.818581419588178</v>
      </c>
      <c r="L49" s="20"/>
      <c r="M49" s="21">
        <f>IFERROR($G$41*M$4*K$3,"")</f>
        <v>50.818581419588185</v>
      </c>
      <c r="N49" s="19"/>
      <c r="O49" s="21"/>
      <c r="P49" s="19"/>
      <c r="Q49" s="19"/>
      <c r="R49" s="19"/>
      <c r="S49" s="19"/>
      <c r="T49" s="19"/>
      <c r="U49" s="19"/>
      <c r="V49" s="19"/>
      <c r="W49" s="19"/>
      <c r="X49" s="19"/>
      <c r="AJ49"/>
    </row>
    <row r="50" spans="7:36" x14ac:dyDescent="0.2">
      <c r="G50" s="20"/>
      <c r="H50" s="20"/>
      <c r="I50" s="22">
        <f>IFERROR(IF(I$1=$C$11,MAX(I49-$C$9,0),MAX((($C$19*J46+$C$20*J54))*EXP(-$C$14*$C$15),(I49-$C$9))),"")</f>
        <v>3.5056451750464608</v>
      </c>
      <c r="J50" s="20"/>
      <c r="K50" s="22">
        <f>IFERROR(IF(K$1=$C$11,MAX(K49-$C$9,0),MAX((($C$19*L46+$C$20*L54))*EXP(-$C$14*$C$15),(K49-$C$9))),"")</f>
        <v>0.60304979051196583</v>
      </c>
      <c r="L50" s="20"/>
      <c r="M50" s="22">
        <f>IFERROR(IF(M$1=$C$11,MAX(M49-$C$9,0),MAX((($C$19*N46+$C$20*N54))*EXP(-$C$14*$C$15),(M49-$C$9))),"")</f>
        <v>0</v>
      </c>
      <c r="N50" s="19"/>
      <c r="O50" s="22"/>
      <c r="P50" s="19"/>
      <c r="Q50" s="19"/>
      <c r="R50" s="19"/>
      <c r="S50" s="19"/>
      <c r="T50" s="19"/>
      <c r="U50" s="19"/>
      <c r="V50" s="19"/>
      <c r="W50" s="19"/>
      <c r="X50" s="19"/>
      <c r="AJ50"/>
    </row>
    <row r="51" spans="7:36" ht="17" thickBot="1" x14ac:dyDescent="0.25">
      <c r="G51" s="20"/>
      <c r="H51" s="20"/>
      <c r="I51" s="23">
        <f>IFERROR(IF(I$1=$C$11,MAX(-I49+$C$9,0),MAX((($C$19*J47+$C$20*J55))*EXP(-$C$14*$C$15),(-I49+$C$9))),"")</f>
        <v>37.003955681115997</v>
      </c>
      <c r="J51" s="20"/>
      <c r="K51" s="23">
        <f>IFERROR(IF(K$1=$C$11,MAX(-K49+$C$9,0),MAX((($C$19*L47+$C$20*L55))*EXP(-$C$14*$C$15),(-K49+$C$9))),"")</f>
        <v>36.181418580411822</v>
      </c>
      <c r="L51" s="20"/>
      <c r="M51" s="23">
        <f>IFERROR(IF(M$1=$C$11,MAX(-M49+$C$9,0),MAX((($C$19*N47+$C$20*N55))*EXP(-$C$14*$C$15),(-M49+$C$9))),"")</f>
        <v>36.181418580411815</v>
      </c>
      <c r="N51" s="19"/>
      <c r="O51" s="23"/>
      <c r="P51" s="19"/>
      <c r="Q51" s="19"/>
      <c r="R51" s="19"/>
      <c r="S51" s="19"/>
      <c r="T51" s="19"/>
      <c r="U51" s="19"/>
      <c r="V51" s="19"/>
      <c r="W51" s="19"/>
      <c r="X51" s="19"/>
      <c r="AJ51"/>
    </row>
    <row r="52" spans="7:36" ht="17" thickBot="1" x14ac:dyDescent="0.25">
      <c r="G52" s="20"/>
      <c r="H52" s="20"/>
      <c r="I52" s="20"/>
      <c r="J52" s="20"/>
      <c r="K52" s="20"/>
      <c r="L52" s="20"/>
      <c r="M52" s="2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AJ52"/>
    </row>
    <row r="53" spans="7:36" x14ac:dyDescent="0.2">
      <c r="G53" s="20"/>
      <c r="H53" s="20"/>
      <c r="I53" s="20"/>
      <c r="J53" s="21">
        <f>IFERROR($G$41*J$4,"")</f>
        <v>38.186737152136516</v>
      </c>
      <c r="K53" s="20"/>
      <c r="L53" s="21">
        <f>IFERROR($G$41*I$3*L$4,"")</f>
        <v>38.186737152136523</v>
      </c>
      <c r="M53" s="20"/>
      <c r="N53" s="21" t="str">
        <f>IFERROR($G$41*N$4*K$3,"")</f>
        <v/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AJ53"/>
    </row>
    <row r="54" spans="7:36" x14ac:dyDescent="0.2">
      <c r="G54" s="20"/>
      <c r="H54" s="20"/>
      <c r="I54" s="20"/>
      <c r="J54" s="22">
        <f>IFERROR(IF(J$1=$C$11,MAX(J53-$C$9,0),MAX((($C$19*K50+$C$20*K58))*EXP(-$C$14*$C$15),(J53-$C$9))),"")</f>
        <v>0.2703766165429255</v>
      </c>
      <c r="K54" s="20"/>
      <c r="L54" s="22">
        <f>IFERROR(IF(L$1=$C$11,MAX(L53-$C$9,0),MAX((($C$19*M50+$C$20*M58))*EXP(-$C$14*$C$15),(L53-$C$9))),"")</f>
        <v>0</v>
      </c>
      <c r="M54" s="19"/>
      <c r="N54" s="22" t="str">
        <f>IFERROR(IF(N$1=$C$11,MAX(N53-$C$9,0),MAX((($C$19*O50+$C$20*O58))*EXP(-$C$14*$C$15),(N53-$C$9))),"")</f>
        <v/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AJ54"/>
    </row>
    <row r="55" spans="7:36" ht="17" thickBot="1" x14ac:dyDescent="0.25">
      <c r="G55" s="20"/>
      <c r="H55" s="20"/>
      <c r="I55" s="20"/>
      <c r="J55" s="23">
        <f>IFERROR(IF(J$1=$C$11,MAX(-J53+$C$9,0),MAX((($C$19*K51+$C$20*K59))*EXP(-$C$14*$C$15),(-J53+$C$9))),"")</f>
        <v>48.813262847863484</v>
      </c>
      <c r="K55" s="20"/>
      <c r="L55" s="23">
        <f>IFERROR(IF(L$1=$C$11,MAX(-L53+$C$9,0),MAX((($C$19*M51+$C$20*M59))*EXP(-$C$14*$C$15),(-L53+$C$9))),"")</f>
        <v>48.813262847863477</v>
      </c>
      <c r="M55" s="19"/>
      <c r="N55" s="23" t="str">
        <f>IFERROR(IF(N$1=$C$11,MAX(-N53+$C$9,0),MAX((($C$19*O51+$C$20*O59))*EXP(-$C$14*$C$15),(-N53+$C$9))),"")</f>
        <v/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AJ55"/>
    </row>
    <row r="56" spans="7:36" ht="17" thickBot="1" x14ac:dyDescent="0.25">
      <c r="G56" s="20"/>
      <c r="H56" s="20"/>
      <c r="I56" s="20"/>
      <c r="J56" s="20"/>
      <c r="K56" s="20"/>
      <c r="L56" s="20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AJ56"/>
    </row>
    <row r="57" spans="7:36" x14ac:dyDescent="0.2">
      <c r="G57" s="20"/>
      <c r="H57" s="20"/>
      <c r="I57" s="20"/>
      <c r="J57" s="20"/>
      <c r="K57" s="21">
        <f>IFERROR($G$41*K$4,"")</f>
        <v>28.694757972214578</v>
      </c>
      <c r="L57" s="20"/>
      <c r="M57" s="21">
        <f>IFERROR($G$41*M$4*I$3,"")</f>
        <v>28.694757972214582</v>
      </c>
      <c r="N57" s="19"/>
      <c r="O57" s="21"/>
      <c r="P57" s="19"/>
      <c r="Q57" s="19"/>
      <c r="R57" s="19"/>
      <c r="S57" s="19"/>
      <c r="T57" s="19"/>
      <c r="U57" s="19"/>
      <c r="V57" s="19"/>
      <c r="W57" s="19"/>
      <c r="X57" s="19"/>
    </row>
    <row r="58" spans="7:36" x14ac:dyDescent="0.2">
      <c r="G58" s="20"/>
      <c r="H58" s="20"/>
      <c r="I58" s="20"/>
      <c r="J58" s="20"/>
      <c r="K58" s="22">
        <f>IFERROR(IF(K$1=$C$11,MAX(K57-$C$9,0),MAX((($C$19*L54+$C$20*L62))*EXP(-$C$14*$C$15),(K57-$C$9))),"")</f>
        <v>0</v>
      </c>
      <c r="L58" s="20"/>
      <c r="M58" s="22">
        <f>IFERROR(IF(M$1=$C$11,MAX(M57-$C$9,0),MAX((($C$19*N54+$C$20*N62))*EXP(-$C$14*$C$15),(M57-$C$9))),"")</f>
        <v>0</v>
      </c>
      <c r="N58" s="19"/>
      <c r="O58" s="22"/>
      <c r="P58" s="19"/>
      <c r="Q58" s="19"/>
      <c r="R58" s="19"/>
      <c r="S58" s="19"/>
      <c r="T58" s="19"/>
      <c r="U58" s="19"/>
      <c r="V58" s="19"/>
      <c r="W58" s="19"/>
      <c r="X58" s="19"/>
    </row>
    <row r="59" spans="7:36" ht="17" thickBot="1" x14ac:dyDescent="0.25">
      <c r="G59" s="20"/>
      <c r="H59" s="20"/>
      <c r="I59" s="20"/>
      <c r="J59" s="20"/>
      <c r="K59" s="23">
        <f>IFERROR(IF(K$1=$C$11,MAX(-K57+$C$9,0),MAX((($C$19*L55+$C$20*L63))*EXP(-$C$14*$C$15),(-K57+$C$9))),"")</f>
        <v>58.305242027785425</v>
      </c>
      <c r="L59" s="20"/>
      <c r="M59" s="23">
        <f>IFERROR(IF(M$1=$C$11,MAX(-M57+$C$9,0),MAX((($C$19*N55+$C$20*N63))*EXP(-$C$14*$C$15),(-M57+$C$9))),"")</f>
        <v>58.305242027785418</v>
      </c>
      <c r="N59" s="19"/>
      <c r="O59" s="23"/>
      <c r="P59" s="19"/>
      <c r="Q59" s="19"/>
      <c r="R59" s="19"/>
      <c r="S59" s="19"/>
      <c r="T59" s="19"/>
      <c r="U59" s="19"/>
      <c r="V59" s="19"/>
      <c r="W59" s="19"/>
      <c r="X59" s="19"/>
    </row>
    <row r="60" spans="7:36" ht="17" thickBot="1" x14ac:dyDescent="0.25">
      <c r="G60" s="20"/>
      <c r="H60" s="20"/>
      <c r="I60" s="20"/>
      <c r="J60" s="20"/>
      <c r="K60" s="20"/>
      <c r="L60" s="20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7:36" x14ac:dyDescent="0.2">
      <c r="G61" s="20"/>
      <c r="H61" s="20"/>
      <c r="I61" s="20"/>
      <c r="J61" s="20"/>
      <c r="K61" s="20"/>
      <c r="L61" s="21">
        <f>IFERROR($G$41*L$4,"")</f>
        <v>21.562175679047357</v>
      </c>
      <c r="M61" s="19"/>
      <c r="N61" s="21" t="str">
        <f>IFERROR($G$41*N$4*I$3,"")</f>
        <v/>
      </c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7:36" x14ac:dyDescent="0.2">
      <c r="G62" s="20"/>
      <c r="H62" s="20"/>
      <c r="I62" s="20"/>
      <c r="J62" s="20"/>
      <c r="K62" s="20"/>
      <c r="L62" s="22">
        <f>IFERROR(IF(L$1=$C$11,MAX(L61-$C$9,0),MAX((($C$19*M58+$C$20*M66))*EXP(-$C$14*$C$15),(L61-$C$9))),"")</f>
        <v>0</v>
      </c>
      <c r="M62" s="19"/>
      <c r="N62" s="22" t="str">
        <f>IFERROR(IF(N$1=$C$11,MAX(N61-$C$9,0),MAX((($C$19*O58+$C$20*O66))*EXP(-$C$14*$C$15),(N61-$C$9))),"")</f>
        <v/>
      </c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7:36" ht="17" thickBot="1" x14ac:dyDescent="0.25">
      <c r="G63" s="20"/>
      <c r="H63" s="19"/>
      <c r="I63" s="19"/>
      <c r="J63" s="19"/>
      <c r="K63" s="19"/>
      <c r="L63" s="23">
        <f>IFERROR(IF(L$1=$C$11,MAX(-L61+$C$9,0),MAX((($C$19*M59+$C$20*M67))*EXP(-$C$14*$C$15),(-L61+$C$9))),"")</f>
        <v>65.437824320952643</v>
      </c>
      <c r="M63" s="19"/>
      <c r="N63" s="23" t="str">
        <f>IFERROR(IF(N$1=$C$11,MAX(-N61+$C$9,0),MAX((($C$19*O59+$C$20*O67))*EXP(-$C$14*$C$15),(-N61+$C$9))),"")</f>
        <v/>
      </c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7:36" ht="17" thickBot="1" x14ac:dyDescent="0.25">
      <c r="G64" s="20"/>
      <c r="H64" s="20"/>
      <c r="I64" s="20"/>
      <c r="J64" s="20"/>
      <c r="K64" s="20"/>
      <c r="L64" s="20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7:24" x14ac:dyDescent="0.2">
      <c r="G65" s="20"/>
      <c r="H65" s="20"/>
      <c r="I65" s="20"/>
      <c r="J65" s="20"/>
      <c r="K65" s="20"/>
      <c r="L65" s="20"/>
      <c r="M65" s="21">
        <f>IFERROR($G$41*M$4,"")</f>
        <v>16.202521048070704</v>
      </c>
      <c r="N65" s="19"/>
      <c r="O65" s="21"/>
      <c r="P65" s="19"/>
      <c r="Q65" s="19"/>
      <c r="R65" s="19"/>
      <c r="S65" s="19"/>
      <c r="T65" s="19"/>
      <c r="U65" s="19"/>
      <c r="V65" s="19"/>
      <c r="W65" s="19"/>
      <c r="X65" s="19"/>
    </row>
    <row r="66" spans="7:24" x14ac:dyDescent="0.2">
      <c r="G66" s="19"/>
      <c r="H66" s="19"/>
      <c r="I66" s="19"/>
      <c r="J66" s="19"/>
      <c r="K66" s="19"/>
      <c r="L66" s="19"/>
      <c r="M66" s="22">
        <f>IFERROR(IF(M$1=$C$11,MAX(M65-$C$9,0),MAX((($C$19*N62+$C$20*N70))*EXP(-$C$14*$C$15),(M65-$C$9))),"")</f>
        <v>0</v>
      </c>
      <c r="N66" s="19"/>
      <c r="O66" s="22"/>
      <c r="P66" s="19"/>
      <c r="Q66" s="19"/>
      <c r="R66" s="19"/>
      <c r="S66" s="19"/>
      <c r="T66" s="19"/>
      <c r="U66" s="19"/>
      <c r="V66" s="19"/>
      <c r="W66" s="19"/>
      <c r="X66" s="19"/>
    </row>
    <row r="67" spans="7:24" ht="17" thickBot="1" x14ac:dyDescent="0.25">
      <c r="G67" s="19"/>
      <c r="H67" s="19"/>
      <c r="I67" s="19"/>
      <c r="J67" s="19"/>
      <c r="K67" s="19"/>
      <c r="L67" s="19"/>
      <c r="M67" s="23">
        <f>IFERROR(IF(M$1=$C$11,MAX(-M65+$C$9,0),MAX((($C$19*N63+$C$20*N71))*EXP(-$C$14*$C$15),(-M65+$C$9))),"")</f>
        <v>70.797478951929293</v>
      </c>
      <c r="N67" s="19"/>
      <c r="O67" s="23"/>
      <c r="P67" s="19"/>
      <c r="Q67" s="19"/>
      <c r="R67" s="19"/>
      <c r="S67" s="19"/>
      <c r="T67" s="19"/>
      <c r="U67" s="19"/>
      <c r="V67" s="19"/>
      <c r="W67" s="19"/>
      <c r="X67" s="19"/>
    </row>
    <row r="68" spans="7:24" ht="17" thickBot="1" x14ac:dyDescent="0.25"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7:24" x14ac:dyDescent="0.2">
      <c r="G69" s="19"/>
      <c r="H69" s="19"/>
      <c r="I69" s="19"/>
      <c r="J69" s="19"/>
      <c r="K69" s="19"/>
      <c r="L69" s="19"/>
      <c r="M69" s="19"/>
      <c r="N69" s="21" t="str">
        <f>IFERROR($G$41*N$4,"")</f>
        <v/>
      </c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7:24" x14ac:dyDescent="0.2">
      <c r="G70" s="19"/>
      <c r="H70" s="19"/>
      <c r="I70" s="19"/>
      <c r="J70" s="19"/>
      <c r="K70" s="19"/>
      <c r="L70" s="19"/>
      <c r="M70" s="19"/>
      <c r="N70" s="22" t="str">
        <f>IFERROR(IF(N$1=$C$11,MAX(N69-$C$9,0),MAX((($C$19*O66+$C$20*O74))*EXP(-$C$14*$C$15),(N69-$C$9))),"")</f>
        <v/>
      </c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7:24" ht="17" thickBot="1" x14ac:dyDescent="0.25">
      <c r="G71" s="19"/>
      <c r="H71" s="19"/>
      <c r="I71" s="19"/>
      <c r="J71" s="19"/>
      <c r="K71" s="19"/>
      <c r="L71" s="19"/>
      <c r="M71" s="19"/>
      <c r="N71" s="23" t="str">
        <f>IFERROR(IF(N$1=$C$11,MAX(-N69+$C$9,0),MAX((($C$19*O67+$C$20*O75))*EXP(-$C$14*$C$15),(-N69+$C$9))),"")</f>
        <v/>
      </c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7:24" ht="17" thickBot="1" x14ac:dyDescent="0.25"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7:24" x14ac:dyDescent="0.2">
      <c r="G73" s="19"/>
      <c r="H73" s="19"/>
      <c r="I73" s="19"/>
      <c r="J73" s="19"/>
      <c r="K73" s="19"/>
      <c r="L73" s="19"/>
      <c r="M73" s="19"/>
      <c r="N73" s="19"/>
      <c r="O73" s="21"/>
      <c r="P73" s="19"/>
      <c r="Q73" s="19"/>
      <c r="R73" s="19"/>
      <c r="S73" s="19"/>
      <c r="T73" s="19"/>
      <c r="U73" s="19"/>
      <c r="V73" s="19"/>
      <c r="W73" s="19"/>
      <c r="X73" s="19"/>
    </row>
    <row r="74" spans="7:24" x14ac:dyDescent="0.2">
      <c r="G74" s="18"/>
      <c r="H74" s="18"/>
      <c r="I74" s="18"/>
      <c r="J74" s="18"/>
      <c r="K74" s="18"/>
      <c r="L74" s="18"/>
      <c r="O74" s="22"/>
    </row>
    <row r="75" spans="7:24" ht="17" thickBot="1" x14ac:dyDescent="0.25">
      <c r="G75" s="18"/>
      <c r="H75" s="18"/>
      <c r="I75" s="18"/>
      <c r="J75" s="18"/>
      <c r="K75" s="18"/>
      <c r="L75" s="18"/>
      <c r="O7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DCC4-C709-794C-B297-96F2AB37A196}">
  <sheetPr codeName="Sheet2"/>
  <dimension ref="A1:AI269"/>
  <sheetViews>
    <sheetView tabSelected="1" zoomScale="75" zoomScaleNormal="106" workbookViewId="0">
      <selection activeCell="H11" sqref="H11"/>
    </sheetView>
  </sheetViews>
  <sheetFormatPr baseColWidth="10" defaultRowHeight="16" x14ac:dyDescent="0.2"/>
  <cols>
    <col min="1" max="1" width="11.1640625" bestFit="1" customWidth="1"/>
    <col min="2" max="2" width="16.33203125" bestFit="1" customWidth="1"/>
    <col min="3" max="3" width="11.83203125" bestFit="1" customWidth="1"/>
    <col min="4" max="4" width="6.5" bestFit="1" customWidth="1"/>
    <col min="5" max="5" width="7" bestFit="1" customWidth="1"/>
    <col min="6" max="7" width="7.83203125" bestFit="1" customWidth="1"/>
    <col min="8" max="8" width="11.1640625" bestFit="1" customWidth="1"/>
    <col min="9" max="9" width="11" bestFit="1" customWidth="1"/>
    <col min="10" max="10" width="7" bestFit="1" customWidth="1"/>
    <col min="11" max="11" width="6.1640625" bestFit="1" customWidth="1"/>
    <col min="12" max="12" width="7.6640625" bestFit="1" customWidth="1"/>
    <col min="13" max="14" width="6.5" bestFit="1" customWidth="1"/>
    <col min="15" max="16" width="7.1640625" bestFit="1" customWidth="1"/>
    <col min="17" max="17" width="10.5" bestFit="1" customWidth="1"/>
    <col min="21" max="22" width="4.1640625" hidden="1" customWidth="1"/>
    <col min="23" max="24" width="4.6640625" hidden="1" customWidth="1"/>
    <col min="25" max="26" width="4.33203125" hidden="1" customWidth="1"/>
    <col min="27" max="27" width="6.33203125" bestFit="1" customWidth="1"/>
    <col min="28" max="28" width="6.83203125" bestFit="1" customWidth="1"/>
    <col min="29" max="29" width="9.83203125" bestFit="1" customWidth="1"/>
    <col min="30" max="30" width="7.33203125" bestFit="1" customWidth="1"/>
    <col min="31" max="31" width="12.33203125" bestFit="1" customWidth="1"/>
    <col min="32" max="32" width="6.5" bestFit="1" customWidth="1"/>
    <col min="33" max="33" width="9.83203125" bestFit="1" customWidth="1"/>
    <col min="34" max="34" width="20.5" style="3" bestFit="1" customWidth="1"/>
    <col min="35" max="35" width="18.6640625" style="5" bestFit="1" customWidth="1"/>
    <col min="36" max="36" width="21.6640625" bestFit="1" customWidth="1"/>
    <col min="37" max="37" width="24" bestFit="1" customWidth="1"/>
    <col min="38" max="536" width="25.1640625" bestFit="1" customWidth="1"/>
    <col min="537" max="537" width="28.83203125" bestFit="1" customWidth="1"/>
    <col min="538" max="538" width="30" bestFit="1" customWidth="1"/>
  </cols>
  <sheetData>
    <row r="1" spans="1:35" ht="20" thickBot="1" x14ac:dyDescent="0.3">
      <c r="A1" s="82" t="s">
        <v>20</v>
      </c>
      <c r="B1" s="44">
        <v>90</v>
      </c>
      <c r="D1" t="s">
        <v>72</v>
      </c>
      <c r="J1" s="76"/>
      <c r="K1" s="77" t="s">
        <v>24</v>
      </c>
      <c r="L1" s="78" t="s">
        <v>25</v>
      </c>
      <c r="M1" s="78" t="s">
        <v>30</v>
      </c>
      <c r="N1" s="78" t="s">
        <v>31</v>
      </c>
      <c r="O1" s="78" t="s">
        <v>32</v>
      </c>
      <c r="P1" s="78" t="s">
        <v>33</v>
      </c>
      <c r="Q1" s="78" t="s">
        <v>27</v>
      </c>
      <c r="R1" s="78" t="s">
        <v>28</v>
      </c>
      <c r="S1" s="78" t="s">
        <v>36</v>
      </c>
      <c r="T1" s="78" t="s">
        <v>35</v>
      </c>
      <c r="U1" s="78" t="s">
        <v>37</v>
      </c>
      <c r="V1" s="79" t="s">
        <v>38</v>
      </c>
      <c r="W1" s="80" t="s">
        <v>39</v>
      </c>
      <c r="X1" s="80" t="s">
        <v>40</v>
      </c>
      <c r="Y1" s="80" t="s">
        <v>41</v>
      </c>
      <c r="Z1" s="80" t="s">
        <v>42</v>
      </c>
      <c r="AA1" s="80" t="s">
        <v>44</v>
      </c>
      <c r="AB1" s="80" t="s">
        <v>66</v>
      </c>
      <c r="AC1" s="80" t="s">
        <v>67</v>
      </c>
      <c r="AD1" s="81" t="str">
        <f>Sheet3!N1</f>
        <v>MACD</v>
      </c>
      <c r="AE1" s="81" t="str">
        <f>Sheet3!O1</f>
        <v>MACD-Signal</v>
      </c>
      <c r="AF1" s="80" t="s">
        <v>66</v>
      </c>
      <c r="AG1" s="80" t="s">
        <v>67</v>
      </c>
      <c r="AH1" s="88" t="s">
        <v>69</v>
      </c>
      <c r="AI1" s="87" t="s">
        <v>70</v>
      </c>
    </row>
    <row r="2" spans="1:35" x14ac:dyDescent="0.2">
      <c r="A2" s="83" t="s">
        <v>21</v>
      </c>
      <c r="B2" s="5">
        <v>87</v>
      </c>
      <c r="I2" s="54"/>
      <c r="J2" s="3">
        <v>0</v>
      </c>
      <c r="K2" s="72">
        <f>B6</f>
        <v>1</v>
      </c>
      <c r="L2" s="57">
        <f>$B$1</f>
        <v>90</v>
      </c>
      <c r="M2" s="55">
        <f>IFERROR(_xlfn.NORM.S.DIST((((LN(L2/$B$2)+($B$3-$B$4-($B$5^2)/2)*K2)/($B$5*SQRT(K2)))),TRUE),"")</f>
        <v>0.43132658500366089</v>
      </c>
      <c r="N2" s="56">
        <f>IFERROR(_xlfn.NORM.S.DIST((((LN(L2/$B$2)+($B$3-$B$4+($B$5^2)/2)*K2)/($B$5*SQRT(K2)))),TRUE),"")</f>
        <v>0.70090397543222838</v>
      </c>
      <c r="O2" s="55">
        <f>IFERROR(_xlfn.NORM.S.DIST(-(((LN(L2/$B$2)+($B$3-$B$4-($B$5^2)/2)*K2)/($B$5*SQRT(K2)))),TRUE),"")</f>
        <v>0.56867341499633905</v>
      </c>
      <c r="P2" s="55">
        <f>IFERROR(_xlfn.NORM.S.DIST(-(((LN(L2/$B$2)+($B$3-$B$4+($B$5^2)/2)*K2)/($B$5*SQRT(K2)))),TRUE),"")</f>
        <v>0.29909602456777162</v>
      </c>
      <c r="Q2" s="57">
        <f>MAX(((((L2*EXP(-$B$4*K2))*N2)-($B$2*EXP(-$B$3*K2))*M2)),0)</f>
        <v>28.785712703689889</v>
      </c>
      <c r="R2" s="57">
        <f>(MAX(((($B$2*EXP(-$B$3*K2))*O2)-(L2*EXP(-$B$4*$B$6))*P2),0))</f>
        <v>18.297725822286736</v>
      </c>
      <c r="S2" s="55">
        <f>IFERROR(N2*EXP(-$B$4*K2),"")</f>
        <v>0.70090397543222838</v>
      </c>
      <c r="T2" s="29">
        <f>IFERROR((N2-1)*EXP(-$B$4*K2),"")</f>
        <v>-0.29909602456777162</v>
      </c>
      <c r="U2" s="58"/>
      <c r="V2" s="10"/>
      <c r="W2" s="10"/>
      <c r="X2" s="10"/>
      <c r="Y2" s="10"/>
      <c r="Z2" s="10"/>
      <c r="AA2" s="64" t="str">
        <f ca="1">IFERROR(Sheet3!Q2,"")</f>
        <v/>
      </c>
      <c r="AB2" s="10" t="str">
        <f t="shared" ref="AB2:AB66" ca="1" si="0">IF(AA2&gt;$B$12,"Hedge","")</f>
        <v>Hedge</v>
      </c>
      <c r="AC2" s="10" t="str">
        <f ca="1">IF(AA2="","",IF(AA2&lt;$B$13,"Exit Hedge",""))</f>
        <v/>
      </c>
      <c r="AD2" s="65">
        <f>Sheet3!N2</f>
        <v>0</v>
      </c>
      <c r="AE2" s="65">
        <f>Sheet3!O2</f>
        <v>0</v>
      </c>
      <c r="AF2" s="10" t="str">
        <f>IF(AD2&gt;0,IF(AD2&lt;AE2,"Hedge",""),"")</f>
        <v/>
      </c>
      <c r="AG2" s="10" t="str">
        <f>IF(AD2&lt;0,IF(AD2&gt;AE2,"Exit Hedge",""),"")</f>
        <v/>
      </c>
      <c r="AH2" s="3" t="str">
        <f ca="1">IF(AND(AF2="Hedge",AB2="Hedge"),"Hedge","")</f>
        <v/>
      </c>
      <c r="AI2" s="5" t="str">
        <f ca="1">IF(AND(AG2="Exit Hedge",AC2="Exit Hedge"),"Exit Hedge","")</f>
        <v/>
      </c>
    </row>
    <row r="3" spans="1:35" x14ac:dyDescent="0.2">
      <c r="A3" s="83" t="s">
        <v>22</v>
      </c>
      <c r="B3" s="49">
        <v>0.09</v>
      </c>
      <c r="J3" s="3">
        <v>1</v>
      </c>
      <c r="K3" s="72">
        <f>IFERROR(IF(K2-$B$7&gt;0,K2-$B$7,""),"")</f>
        <v>0.996</v>
      </c>
      <c r="L3" s="57">
        <f ca="1">(L2+$B$8*$B$7*L2+$B$5*NORMSINV(RAND())*SQRT($B$7)*L2)</f>
        <v>90.612099767023579</v>
      </c>
      <c r="M3" s="55">
        <f ca="1">IFERROR(_xlfn.NORM.S.DIST((((LN(L3/$B$2)+($B$3-$B$4-($B$5^2)/2)*K3)/($B$5*SQRT(K3)))),TRUE),"")</f>
        <v>0.43535569938886493</v>
      </c>
      <c r="N3" s="56">
        <f ca="1">IFERROR(_xlfn.NORM.S.DIST((((LN(L3/$B$2)+($B$3-$B$4+($B$5^2)/2)*K3)/($B$5*SQRT(K3)))),TRUE),"")</f>
        <v>0.70396670138713147</v>
      </c>
      <c r="O3" s="55">
        <f ca="1">IFERROR(_xlfn.NORM.S.DIST(-(((LN(L3/$B$2)+($B$3-$B$4-($B$5^2)/2)*K3)/($B$5*SQRT(K3)))),TRUE),"")</f>
        <v>0.56464430061113502</v>
      </c>
      <c r="P3" s="55">
        <f ca="1">IFERROR(_xlfn.NORM.S.DIST(-(((LN(L3/$B$2)+($B$3-$B$4+($B$5^2)/2)*K3)/($B$5*SQRT(K3)))),TRUE),"")</f>
        <v>0.29603329861286853</v>
      </c>
      <c r="Q3" s="57">
        <f t="shared" ref="Q3:Q66" ca="1" si="1">IFERROR(MAX(((((L3*EXP(-$B$4*K3))*N3)-($B$2*EXP(-$B$3*K3))*M3)),0),"")</f>
        <v>29.159428891394207</v>
      </c>
      <c r="R3" s="57">
        <f t="shared" ref="R3:R66" ca="1" si="2">IFERROR(MAX(((($B$2*EXP(-$B$3*K3))*O3)-(L3*EXP(-$B$4*$B$6))*P3),0),"")</f>
        <v>18.087971720686969</v>
      </c>
      <c r="S3" s="55">
        <f t="shared" ref="S3:S66" ca="1" si="3">IFERROR(N3*EXP(-$B$4*K3),"")</f>
        <v>0.70396670138713147</v>
      </c>
      <c r="T3" s="29">
        <f t="shared" ref="T3:T66" ca="1" si="4">IFERROR((N3-1)*EXP(-$B$4*K3),"")</f>
        <v>-0.29603329861286853</v>
      </c>
      <c r="U3" s="58"/>
      <c r="V3" s="10"/>
      <c r="W3" s="10"/>
      <c r="X3" s="10"/>
      <c r="Y3" s="10"/>
      <c r="Z3" s="10"/>
      <c r="AA3" s="64" t="str">
        <f ca="1">IFERROR(Sheet3!Q3,"")</f>
        <v/>
      </c>
      <c r="AB3" s="10" t="str">
        <f t="shared" ca="1" si="0"/>
        <v>Hedge</v>
      </c>
      <c r="AC3" s="10" t="str">
        <f t="shared" ref="AC3:AC66" ca="1" si="5">IF(AA3="","",IF(AA3&lt;$B$13,"Exit Hedge",""))</f>
        <v/>
      </c>
      <c r="AD3" s="65">
        <f ca="1">Sheet3!N3</f>
        <v>8.1613302269815335E-2</v>
      </c>
      <c r="AE3" s="65">
        <f ca="1">Sheet3!O3</f>
        <v>5.440886817987689E-2</v>
      </c>
      <c r="AF3" s="10" t="str">
        <f t="shared" ref="AF3:AF66" ca="1" si="6">IF(AD3&gt;0,IF(AD3&lt;AE3,"Hedge",""),"")</f>
        <v/>
      </c>
      <c r="AG3" s="10" t="str">
        <f t="shared" ref="AG3:AG66" ca="1" si="7">IF(AD3&lt;0,IF(AD3&gt;AE3,"Exit Hedge",""),"")</f>
        <v/>
      </c>
      <c r="AH3" s="3" t="str">
        <f t="shared" ref="AH3:AH7" ca="1" si="8">IF(AND(AF3="Hedge",AB3="Hedge"),"Hedge","")</f>
        <v/>
      </c>
      <c r="AI3" s="5" t="str">
        <f t="shared" ref="AI3:AI66" ca="1" si="9">IF(AND(AG3="Exit Hedge",AC3="Exit Hedge"),"Exit Hedge","")</f>
        <v/>
      </c>
    </row>
    <row r="4" spans="1:35" x14ac:dyDescent="0.2">
      <c r="A4" s="83" t="s">
        <v>23</v>
      </c>
      <c r="B4" s="49">
        <v>0</v>
      </c>
      <c r="J4" s="3">
        <v>2</v>
      </c>
      <c r="K4" s="72">
        <f t="shared" ref="K4:K67" si="10">IFERROR(IF(K3-$B$7&gt;0,K3-$B$7,""),"")</f>
        <v>0.99199999999999999</v>
      </c>
      <c r="L4" s="57">
        <f t="shared" ref="L4:L67" ca="1" si="11">(L3+$B$8*$B$7*L3+$B$5*NORMSINV(RAND())*SQRT($B$7)*L3)</f>
        <v>91.37315231461794</v>
      </c>
      <c r="M4" s="55">
        <f t="shared" ref="M4:M67" ca="1" si="12">IFERROR(_xlfn.NORM.S.DIST((((LN(L4/$B$2)+($B$3-$B$4-($B$5^2)/2)*K4)/($B$5*SQRT(K4)))),TRUE),"")</f>
        <v>0.44030464286937909</v>
      </c>
      <c r="N4" s="56">
        <f t="shared" ref="N4:N67" ca="1" si="13">IFERROR(_xlfn.NORM.S.DIST((((LN(L4/$B$2)+($B$3-$B$4+($B$5^2)/2)*K4)/($B$5*SQRT(K4)))),TRUE),"")</f>
        <v>0.70780977359194308</v>
      </c>
      <c r="O4" s="55">
        <f t="shared" ref="O4:O67" ca="1" si="14">IFERROR(_xlfn.NORM.S.DIST(-(((LN(L4/$B$2)+($B$3-$B$4-($B$5^2)/2)*K4)/($B$5*SQRT(K4)))),TRUE),"")</f>
        <v>0.55969535713062091</v>
      </c>
      <c r="P4" s="55">
        <f t="shared" ref="P4:P67" ca="1" si="15">IFERROR(_xlfn.NORM.S.DIST(-(((LN(L4/$B$2)+($B$3-$B$4+($B$5^2)/2)*K4)/($B$5*SQRT(K4)))),TRUE),"")</f>
        <v>0.29219022640805686</v>
      </c>
      <c r="Q4" s="57">
        <f t="shared" ca="1" si="1"/>
        <v>29.640085789390987</v>
      </c>
      <c r="R4" s="57">
        <f t="shared" ca="1" si="2"/>
        <v>17.836215857276276</v>
      </c>
      <c r="S4" s="55">
        <f t="shared" ca="1" si="3"/>
        <v>0.70780977359194308</v>
      </c>
      <c r="T4" s="29">
        <f t="shared" ca="1" si="4"/>
        <v>-0.29219022640805692</v>
      </c>
      <c r="U4" s="58"/>
      <c r="V4" s="10"/>
      <c r="W4" s="10"/>
      <c r="X4" s="10"/>
      <c r="Y4" s="10"/>
      <c r="Z4" s="10"/>
      <c r="AA4" s="64" t="str">
        <f ca="1">IFERROR(Sheet3!Q4,"")</f>
        <v/>
      </c>
      <c r="AB4" s="10" t="str">
        <f t="shared" ca="1" si="0"/>
        <v>Hedge</v>
      </c>
      <c r="AC4" s="10" t="str">
        <f t="shared" ca="1" si="5"/>
        <v/>
      </c>
      <c r="AD4" s="65">
        <f ca="1">Sheet3!N4</f>
        <v>0.22117318300830391</v>
      </c>
      <c r="AE4" s="65">
        <f ca="1">Sheet3!O4</f>
        <v>0.16558507806549488</v>
      </c>
      <c r="AF4" s="10" t="str">
        <f t="shared" ca="1" si="6"/>
        <v/>
      </c>
      <c r="AG4" s="10" t="str">
        <f t="shared" ca="1" si="7"/>
        <v/>
      </c>
      <c r="AH4" s="3" t="str">
        <f t="shared" ca="1" si="8"/>
        <v/>
      </c>
      <c r="AI4" s="5" t="str">
        <f t="shared" ca="1" si="9"/>
        <v/>
      </c>
    </row>
    <row r="5" spans="1:35" x14ac:dyDescent="0.2">
      <c r="A5" s="83" t="s">
        <v>29</v>
      </c>
      <c r="B5" s="45">
        <v>0.7</v>
      </c>
      <c r="J5" s="3">
        <v>3</v>
      </c>
      <c r="K5" s="72">
        <f t="shared" si="10"/>
        <v>0.98799999999999999</v>
      </c>
      <c r="L5" s="57">
        <f t="shared" ca="1" si="11"/>
        <v>92.469408638729533</v>
      </c>
      <c r="M5" s="55">
        <f t="shared" ca="1" si="12"/>
        <v>0.44730667335978008</v>
      </c>
      <c r="N5" s="56">
        <f t="shared" ca="1" si="13"/>
        <v>0.71339093091922445</v>
      </c>
      <c r="O5" s="55">
        <f t="shared" ca="1" si="14"/>
        <v>0.55269332664021986</v>
      </c>
      <c r="P5" s="55">
        <f t="shared" ca="1" si="15"/>
        <v>0.28660906908077555</v>
      </c>
      <c r="Q5" s="57">
        <f t="shared" ca="1" si="1"/>
        <v>30.362151125999446</v>
      </c>
      <c r="R5" s="57">
        <f t="shared" ca="1" si="2"/>
        <v>17.490674968139114</v>
      </c>
      <c r="S5" s="55">
        <f t="shared" ca="1" si="3"/>
        <v>0.71339093091922445</v>
      </c>
      <c r="T5" s="29">
        <f t="shared" ca="1" si="4"/>
        <v>-0.28660906908077555</v>
      </c>
      <c r="U5" s="58"/>
      <c r="V5" s="10"/>
      <c r="W5" s="10"/>
      <c r="X5" s="10"/>
      <c r="Y5" s="10"/>
      <c r="Z5" s="10"/>
      <c r="AA5" s="64" t="str">
        <f ca="1">IFERROR(Sheet3!Q5,"")</f>
        <v/>
      </c>
      <c r="AB5" s="10" t="str">
        <f t="shared" ca="1" si="0"/>
        <v>Hedge</v>
      </c>
      <c r="AC5" s="10" t="str">
        <f t="shared" ca="1" si="5"/>
        <v/>
      </c>
      <c r="AD5" s="65">
        <f ca="1">Sheet3!N5</f>
        <v>0.42702775041648522</v>
      </c>
      <c r="AE5" s="65">
        <f ca="1">Sheet3!O5</f>
        <v>0.33988019296615513</v>
      </c>
      <c r="AF5" s="10" t="str">
        <f t="shared" ca="1" si="6"/>
        <v/>
      </c>
      <c r="AG5" s="10" t="str">
        <f t="shared" ca="1" si="7"/>
        <v/>
      </c>
      <c r="AH5" s="3" t="str">
        <f t="shared" ca="1" si="8"/>
        <v/>
      </c>
      <c r="AI5" s="5" t="str">
        <f t="shared" ca="1" si="9"/>
        <v/>
      </c>
    </row>
    <row r="6" spans="1:35" x14ac:dyDescent="0.2">
      <c r="A6" s="83" t="s">
        <v>24</v>
      </c>
      <c r="B6" s="5">
        <v>1</v>
      </c>
      <c r="J6" s="3">
        <v>4</v>
      </c>
      <c r="K6" s="72">
        <f t="shared" si="10"/>
        <v>0.98399999999999999</v>
      </c>
      <c r="L6" s="57">
        <f t="shared" ca="1" si="11"/>
        <v>90.94452357535458</v>
      </c>
      <c r="M6" s="55">
        <f t="shared" ca="1" si="12"/>
        <v>0.43809849844427712</v>
      </c>
      <c r="N6" s="56">
        <f t="shared" ca="1" si="13"/>
        <v>0.70491353343991248</v>
      </c>
      <c r="O6" s="55">
        <f t="shared" ca="1" si="14"/>
        <v>0.56190150155572294</v>
      </c>
      <c r="P6" s="55">
        <f t="shared" ca="1" si="15"/>
        <v>0.29508646656008752</v>
      </c>
      <c r="Q6" s="57">
        <f t="shared" ca="1" si="1"/>
        <v>29.223734676923584</v>
      </c>
      <c r="R6" s="57">
        <f t="shared" ca="1" si="2"/>
        <v>17.905803996696353</v>
      </c>
      <c r="S6" s="55">
        <f t="shared" ca="1" si="3"/>
        <v>0.70491353343991248</v>
      </c>
      <c r="T6" s="29">
        <f t="shared" ca="1" si="4"/>
        <v>-0.29508646656008752</v>
      </c>
      <c r="U6" s="58"/>
      <c r="V6" s="10"/>
      <c r="W6" s="10"/>
      <c r="X6" s="10"/>
      <c r="Y6" s="10"/>
      <c r="Z6" s="10"/>
      <c r="AA6" s="64" t="str">
        <f ca="1">IFERROR(Sheet3!Q6,"")</f>
        <v/>
      </c>
      <c r="AB6" s="10" t="str">
        <f t="shared" ca="1" si="0"/>
        <v>Hedge</v>
      </c>
      <c r="AC6" s="10" t="str">
        <f t="shared" ca="1" si="5"/>
        <v/>
      </c>
      <c r="AD6" s="65">
        <f ca="1">Sheet3!N6</f>
        <v>0.30503032788975304</v>
      </c>
      <c r="AE6" s="65">
        <f ca="1">Sheet3!O6</f>
        <v>0.3166469495818871</v>
      </c>
      <c r="AF6" s="10" t="str">
        <f t="shared" ca="1" si="6"/>
        <v>Hedge</v>
      </c>
      <c r="AG6" s="10" t="str">
        <f t="shared" ca="1" si="7"/>
        <v/>
      </c>
      <c r="AH6" s="3" t="str">
        <f t="shared" ca="1" si="8"/>
        <v>Hedge</v>
      </c>
      <c r="AI6" s="5" t="str">
        <f t="shared" ca="1" si="9"/>
        <v/>
      </c>
    </row>
    <row r="7" spans="1:35" x14ac:dyDescent="0.2">
      <c r="A7" s="3" t="s">
        <v>3</v>
      </c>
      <c r="B7" s="5">
        <f>1/250</f>
        <v>4.0000000000000001E-3</v>
      </c>
      <c r="J7" s="3">
        <v>5</v>
      </c>
      <c r="K7" s="72">
        <f t="shared" si="10"/>
        <v>0.98</v>
      </c>
      <c r="L7" s="57">
        <f t="shared" ca="1" si="11"/>
        <v>94.491531129466907</v>
      </c>
      <c r="M7" s="55">
        <f t="shared" ca="1" si="12"/>
        <v>0.46017133710435104</v>
      </c>
      <c r="N7" s="56">
        <f t="shared" ca="1" si="13"/>
        <v>0.72339689749937219</v>
      </c>
      <c r="O7" s="55">
        <f t="shared" ca="1" si="14"/>
        <v>0.53982866289564901</v>
      </c>
      <c r="P7" s="55">
        <f t="shared" ca="1" si="15"/>
        <v>0.27660310250062781</v>
      </c>
      <c r="Q7" s="57">
        <f t="shared" ca="1" si="1"/>
        <v>31.699811287468862</v>
      </c>
      <c r="R7" s="57">
        <f t="shared" ca="1" si="2"/>
        <v>16.863543786994001</v>
      </c>
      <c r="S7" s="55">
        <f t="shared" ca="1" si="3"/>
        <v>0.72339689749937219</v>
      </c>
      <c r="T7" s="29">
        <f t="shared" ca="1" si="4"/>
        <v>-0.27660310250062781</v>
      </c>
      <c r="U7" s="58"/>
      <c r="V7" s="10"/>
      <c r="W7" s="10"/>
      <c r="X7" s="10"/>
      <c r="Y7" s="10"/>
      <c r="Z7" s="10"/>
      <c r="AA7" s="64" t="str">
        <f ca="1">IFERROR(Sheet3!Q7,"")</f>
        <v/>
      </c>
      <c r="AB7" s="10" t="str">
        <f t="shared" ca="1" si="0"/>
        <v>Hedge</v>
      </c>
      <c r="AC7" s="10" t="str">
        <f t="shared" ca="1" si="5"/>
        <v/>
      </c>
      <c r="AD7" s="65">
        <f ca="1">Sheet3!N7</f>
        <v>0.69256402123116345</v>
      </c>
      <c r="AE7" s="65">
        <f ca="1">Sheet3!O7</f>
        <v>0.56725833068140474</v>
      </c>
      <c r="AF7" s="10" t="str">
        <f t="shared" ca="1" si="6"/>
        <v/>
      </c>
      <c r="AG7" s="10" t="str">
        <f t="shared" ca="1" si="7"/>
        <v/>
      </c>
      <c r="AH7" s="3" t="str">
        <f t="shared" ca="1" si="8"/>
        <v/>
      </c>
      <c r="AI7" s="5" t="str">
        <f t="shared" ca="1" si="9"/>
        <v/>
      </c>
    </row>
    <row r="8" spans="1:35" ht="17" thickBot="1" x14ac:dyDescent="0.25">
      <c r="A8" s="84" t="s">
        <v>26</v>
      </c>
      <c r="B8" s="47">
        <v>0.2</v>
      </c>
      <c r="J8" s="3">
        <v>6</v>
      </c>
      <c r="K8" s="72">
        <f t="shared" si="10"/>
        <v>0.97599999999999998</v>
      </c>
      <c r="L8" s="57">
        <f t="shared" ca="1" si="11"/>
        <v>96.688390549944614</v>
      </c>
      <c r="M8" s="55">
        <f t="shared" ca="1" si="12"/>
        <v>0.47365866550637331</v>
      </c>
      <c r="N8" s="56">
        <f t="shared" ca="1" si="13"/>
        <v>0.73416966877502654</v>
      </c>
      <c r="O8" s="55">
        <f t="shared" ca="1" si="14"/>
        <v>0.52634133449362674</v>
      </c>
      <c r="P8" s="55">
        <f t="shared" ca="1" si="15"/>
        <v>0.2658303312249734</v>
      </c>
      <c r="Q8" s="57">
        <f t="shared" ca="1" si="1"/>
        <v>33.242692762104021</v>
      </c>
      <c r="R8" s="57">
        <f t="shared" ca="1" si="2"/>
        <v>16.238246898338438</v>
      </c>
      <c r="S8" s="55">
        <f t="shared" ca="1" si="3"/>
        <v>0.73416966877502654</v>
      </c>
      <c r="T8" s="29">
        <f t="shared" ca="1" si="4"/>
        <v>-0.26583033122497346</v>
      </c>
      <c r="U8" s="58"/>
      <c r="V8" s="10"/>
      <c r="W8" s="10"/>
      <c r="X8" s="10"/>
      <c r="Y8" s="10"/>
      <c r="Z8" s="10"/>
      <c r="AA8" s="64" t="str">
        <f ca="1">IFERROR(Sheet3!Q8,"")</f>
        <v/>
      </c>
      <c r="AB8" s="10" t="str">
        <f t="shared" ca="1" si="0"/>
        <v>Hedge</v>
      </c>
      <c r="AC8" s="10" t="str">
        <f t="shared" ca="1" si="5"/>
        <v/>
      </c>
      <c r="AD8" s="65">
        <f ca="1">Sheet3!N8</f>
        <v>1.1459923123281897</v>
      </c>
      <c r="AE8" s="65">
        <f ca="1">Sheet3!O8</f>
        <v>0.95308098511259476</v>
      </c>
      <c r="AF8" s="10" t="str">
        <f t="shared" ca="1" si="6"/>
        <v/>
      </c>
      <c r="AG8" s="10" t="str">
        <f t="shared" ca="1" si="7"/>
        <v/>
      </c>
      <c r="AH8" s="3" t="str">
        <f ca="1">IF(AND(AF8="Hedge",AB8="Hedge"),"Hedge","")</f>
        <v/>
      </c>
      <c r="AI8" s="5" t="str">
        <f t="shared" ca="1" si="9"/>
        <v/>
      </c>
    </row>
    <row r="9" spans="1:35" x14ac:dyDescent="0.2">
      <c r="A9" s="82" t="s">
        <v>34</v>
      </c>
      <c r="B9" s="63">
        <v>1</v>
      </c>
      <c r="J9" s="3">
        <v>7</v>
      </c>
      <c r="K9" s="72">
        <f t="shared" si="10"/>
        <v>0.97199999999999998</v>
      </c>
      <c r="L9" s="57">
        <f t="shared" ca="1" si="11"/>
        <v>95.697557239481284</v>
      </c>
      <c r="M9" s="55">
        <f t="shared" ca="1" si="12"/>
        <v>0.4680236031725149</v>
      </c>
      <c r="N9" s="56">
        <f t="shared" ca="1" si="13"/>
        <v>0.72903314659237783</v>
      </c>
      <c r="O9" s="55">
        <f t="shared" ca="1" si="14"/>
        <v>0.5319763968274851</v>
      </c>
      <c r="P9" s="55">
        <f t="shared" ca="1" si="15"/>
        <v>0.27096685340762222</v>
      </c>
      <c r="Q9" s="57">
        <f t="shared" ca="1" si="1"/>
        <v>32.459296123452745</v>
      </c>
      <c r="R9" s="57">
        <f t="shared" ca="1" si="2"/>
        <v>16.474374954376788</v>
      </c>
      <c r="S9" s="55">
        <f t="shared" ca="1" si="3"/>
        <v>0.72903314659237783</v>
      </c>
      <c r="T9" s="29">
        <f t="shared" ca="1" si="4"/>
        <v>-0.27096685340762217</v>
      </c>
      <c r="U9" s="58"/>
      <c r="V9" s="10"/>
      <c r="W9" s="10"/>
      <c r="X9" s="10"/>
      <c r="Y9" s="10"/>
      <c r="Z9" s="10"/>
      <c r="AA9" s="64" t="str">
        <f ca="1">IFERROR(Sheet3!Q9,"")</f>
        <v/>
      </c>
      <c r="AB9" s="10" t="str">
        <f t="shared" ca="1" si="0"/>
        <v>Hedge</v>
      </c>
      <c r="AC9" s="10" t="str">
        <f t="shared" ca="1" si="5"/>
        <v/>
      </c>
      <c r="AD9" s="65">
        <f ca="1">Sheet3!N9</f>
        <v>1.1793101386962945</v>
      </c>
      <c r="AE9" s="65">
        <f ca="1">Sheet3!O9</f>
        <v>1.1039004208350613</v>
      </c>
      <c r="AF9" s="10" t="str">
        <f t="shared" ca="1" si="6"/>
        <v/>
      </c>
      <c r="AG9" s="10" t="str">
        <f t="shared" ca="1" si="7"/>
        <v/>
      </c>
      <c r="AH9" s="3" t="str">
        <f t="shared" ref="AH9:AH72" ca="1" si="16">IF(AND(AF9="Hedge",AB9="Hedge"),"Hedge","")</f>
        <v/>
      </c>
      <c r="AI9" s="5" t="str">
        <f t="shared" ca="1" si="9"/>
        <v/>
      </c>
    </row>
    <row r="10" spans="1:35" x14ac:dyDescent="0.2">
      <c r="A10" s="83" t="s">
        <v>71</v>
      </c>
      <c r="B10" s="4">
        <v>10000000</v>
      </c>
      <c r="J10" s="3">
        <v>8</v>
      </c>
      <c r="K10" s="72">
        <f t="shared" si="10"/>
        <v>0.96799999999999997</v>
      </c>
      <c r="L10" s="57">
        <f t="shared" ca="1" si="11"/>
        <v>89.493068333039957</v>
      </c>
      <c r="M10" s="55">
        <f t="shared" ca="1" si="12"/>
        <v>0.42981951121017314</v>
      </c>
      <c r="N10" s="56">
        <f t="shared" ca="1" si="13"/>
        <v>0.69563083725868435</v>
      </c>
      <c r="O10" s="55">
        <f t="shared" ca="1" si="14"/>
        <v>0.57018048878982686</v>
      </c>
      <c r="P10" s="55">
        <f t="shared" ca="1" si="15"/>
        <v>0.30436916274131565</v>
      </c>
      <c r="Q10" s="57">
        <f t="shared" ca="1" si="1"/>
        <v>27.979755223199852</v>
      </c>
      <c r="R10" s="57">
        <f t="shared" ca="1" si="2"/>
        <v>18.2280246755493</v>
      </c>
      <c r="S10" s="55">
        <f t="shared" ca="1" si="3"/>
        <v>0.69563083725868435</v>
      </c>
      <c r="T10" s="29">
        <f t="shared" ca="1" si="4"/>
        <v>-0.30436916274131565</v>
      </c>
      <c r="U10" s="58"/>
      <c r="V10" s="10"/>
      <c r="W10" s="10"/>
      <c r="X10" s="10"/>
      <c r="Y10" s="10"/>
      <c r="Z10" s="10"/>
      <c r="AA10" s="64" t="str">
        <f ca="1">IFERROR(Sheet3!Q10,"")</f>
        <v/>
      </c>
      <c r="AB10" s="10" t="str">
        <f t="shared" ca="1" si="0"/>
        <v>Hedge</v>
      </c>
      <c r="AC10" s="10" t="str">
        <f t="shared" ca="1" si="5"/>
        <v/>
      </c>
      <c r="AD10" s="65">
        <f ca="1">Sheet3!N10</f>
        <v>0.29119378265400542</v>
      </c>
      <c r="AE10" s="65">
        <f ca="1">Sheet3!O10</f>
        <v>0.56209599538102406</v>
      </c>
      <c r="AF10" s="10" t="str">
        <f t="shared" ca="1" si="6"/>
        <v>Hedge</v>
      </c>
      <c r="AG10" s="10" t="str">
        <f t="shared" ca="1" si="7"/>
        <v/>
      </c>
      <c r="AH10" s="3" t="str">
        <f t="shared" ca="1" si="16"/>
        <v>Hedge</v>
      </c>
      <c r="AI10" s="5" t="str">
        <f t="shared" ca="1" si="9"/>
        <v/>
      </c>
    </row>
    <row r="11" spans="1:35" x14ac:dyDescent="0.2">
      <c r="A11" s="83" t="s">
        <v>43</v>
      </c>
      <c r="B11" s="48">
        <v>14</v>
      </c>
      <c r="J11" s="3">
        <v>9</v>
      </c>
      <c r="K11" s="72">
        <f t="shared" si="10"/>
        <v>0.96399999999999997</v>
      </c>
      <c r="L11" s="57">
        <f t="shared" ca="1" si="11"/>
        <v>89.995127173651838</v>
      </c>
      <c r="M11" s="55">
        <f t="shared" ca="1" si="12"/>
        <v>0.43322937435490705</v>
      </c>
      <c r="N11" s="56">
        <f t="shared" ca="1" si="13"/>
        <v>0.69816363603383824</v>
      </c>
      <c r="O11" s="55">
        <f t="shared" ca="1" si="14"/>
        <v>0.56677062564509295</v>
      </c>
      <c r="P11" s="55">
        <f t="shared" ca="1" si="15"/>
        <v>0.30183636396616176</v>
      </c>
      <c r="Q11" s="57">
        <f t="shared" ca="1" si="1"/>
        <v>28.272596430672202</v>
      </c>
      <c r="R11" s="57">
        <f t="shared" ca="1" si="2"/>
        <v>18.047519091871333</v>
      </c>
      <c r="S11" s="55">
        <f t="shared" ca="1" si="3"/>
        <v>0.69816363603383824</v>
      </c>
      <c r="T11" s="29">
        <f t="shared" ca="1" si="4"/>
        <v>-0.30183636396616176</v>
      </c>
      <c r="U11" s="58"/>
      <c r="V11" s="10"/>
      <c r="W11" s="10"/>
      <c r="X11" s="10"/>
      <c r="Y11" s="10"/>
      <c r="Z11" s="10"/>
      <c r="AA11" s="64" t="str">
        <f ca="1">IFERROR(Sheet3!Q11,"")</f>
        <v/>
      </c>
      <c r="AB11" s="10" t="str">
        <f t="shared" ca="1" si="0"/>
        <v>Hedge</v>
      </c>
      <c r="AC11" s="10" t="str">
        <f t="shared" ca="1" si="5"/>
        <v/>
      </c>
      <c r="AD11" s="65">
        <f ca="1">Sheet3!N11</f>
        <v>-0.13494001399722322</v>
      </c>
      <c r="AE11" s="65">
        <f ca="1">Sheet3!O11</f>
        <v>9.7405322462192565E-2</v>
      </c>
      <c r="AF11" s="10" t="str">
        <f t="shared" ca="1" si="6"/>
        <v/>
      </c>
      <c r="AG11" s="10" t="str">
        <f t="shared" ca="1" si="7"/>
        <v/>
      </c>
      <c r="AH11" s="3" t="str">
        <f t="shared" ca="1" si="16"/>
        <v/>
      </c>
      <c r="AI11" s="5" t="str">
        <f t="shared" ca="1" si="9"/>
        <v/>
      </c>
    </row>
    <row r="12" spans="1:35" x14ac:dyDescent="0.2">
      <c r="A12" s="83" t="s">
        <v>64</v>
      </c>
      <c r="B12" s="5">
        <v>70</v>
      </c>
      <c r="J12" s="3">
        <v>10</v>
      </c>
      <c r="K12" s="72">
        <f t="shared" si="10"/>
        <v>0.96</v>
      </c>
      <c r="L12" s="57">
        <f t="shared" ca="1" si="11"/>
        <v>84.388261177384976</v>
      </c>
      <c r="M12" s="55">
        <f t="shared" ca="1" si="12"/>
        <v>0.3968938503635957</v>
      </c>
      <c r="N12" s="56">
        <f t="shared" ca="1" si="13"/>
        <v>0.66438549014002979</v>
      </c>
      <c r="O12" s="55">
        <f t="shared" ca="1" si="14"/>
        <v>0.6031061496364043</v>
      </c>
      <c r="P12" s="55">
        <f t="shared" ca="1" si="15"/>
        <v>0.33561450985997021</v>
      </c>
      <c r="Q12" s="57">
        <f t="shared" ca="1" si="1"/>
        <v>24.394694302721788</v>
      </c>
      <c r="R12" s="57">
        <f t="shared" ca="1" si="2"/>
        <v>19.805205347847906</v>
      </c>
      <c r="S12" s="55">
        <f t="shared" ca="1" si="3"/>
        <v>0.66438549014002979</v>
      </c>
      <c r="T12" s="29">
        <f t="shared" ca="1" si="4"/>
        <v>-0.33561450985997021</v>
      </c>
      <c r="U12" s="58"/>
      <c r="V12" s="10"/>
      <c r="W12" s="10"/>
      <c r="X12" s="10"/>
      <c r="Y12" s="10"/>
      <c r="Z12" s="10"/>
      <c r="AA12" s="64" t="str">
        <f ca="1">IFERROR(Sheet3!Q12,"")</f>
        <v/>
      </c>
      <c r="AB12" s="10" t="str">
        <f t="shared" ca="1" si="0"/>
        <v>Hedge</v>
      </c>
      <c r="AC12" s="10" t="str">
        <f t="shared" ca="1" si="5"/>
        <v/>
      </c>
      <c r="AD12" s="65">
        <f ca="1">Sheet3!N12</f>
        <v>-1.1007975041136433</v>
      </c>
      <c r="AE12" s="65">
        <f ca="1">Sheet3!O12</f>
        <v>-0.70139656192169797</v>
      </c>
      <c r="AF12" s="10" t="str">
        <f t="shared" ca="1" si="6"/>
        <v/>
      </c>
      <c r="AG12" s="10" t="str">
        <f t="shared" ca="1" si="7"/>
        <v/>
      </c>
      <c r="AH12" s="3" t="str">
        <f t="shared" ca="1" si="16"/>
        <v/>
      </c>
      <c r="AI12" s="5" t="str">
        <f t="shared" ca="1" si="9"/>
        <v/>
      </c>
    </row>
    <row r="13" spans="1:35" ht="17" thickBot="1" x14ac:dyDescent="0.25">
      <c r="A13" s="84" t="s">
        <v>65</v>
      </c>
      <c r="B13" s="47">
        <v>30</v>
      </c>
      <c r="J13" s="3">
        <v>11</v>
      </c>
      <c r="K13" s="72">
        <f t="shared" si="10"/>
        <v>0.95599999999999996</v>
      </c>
      <c r="L13" s="57">
        <f t="shared" ca="1" si="11"/>
        <v>82.955132286239703</v>
      </c>
      <c r="M13" s="55">
        <f t="shared" ca="1" si="12"/>
        <v>0.38741546213911521</v>
      </c>
      <c r="N13" s="56">
        <f t="shared" ca="1" si="13"/>
        <v>0.65481947651231742</v>
      </c>
      <c r="O13" s="55">
        <f t="shared" ca="1" si="14"/>
        <v>0.61258453786088474</v>
      </c>
      <c r="P13" s="55">
        <f t="shared" ca="1" si="15"/>
        <v>0.34518052348768258</v>
      </c>
      <c r="Q13" s="57">
        <f t="shared" ca="1" si="1"/>
        <v>23.394226575258219</v>
      </c>
      <c r="R13" s="57">
        <f t="shared" ca="1" si="2"/>
        <v>20.266599241110711</v>
      </c>
      <c r="S13" s="55">
        <f t="shared" ca="1" si="3"/>
        <v>0.65481947651231742</v>
      </c>
      <c r="T13" s="29">
        <f t="shared" ca="1" si="4"/>
        <v>-0.34518052348768258</v>
      </c>
      <c r="U13" s="58"/>
      <c r="V13" s="10"/>
      <c r="W13" s="10"/>
      <c r="X13" s="10"/>
      <c r="Y13" s="10"/>
      <c r="Z13" s="10"/>
      <c r="AA13" s="64" t="str">
        <f ca="1">IFERROR(Sheet3!Q13,"")</f>
        <v/>
      </c>
      <c r="AB13" s="10" t="str">
        <f t="shared" ca="1" si="0"/>
        <v>Hedge</v>
      </c>
      <c r="AC13" s="10" t="str">
        <f t="shared" ca="1" si="5"/>
        <v/>
      </c>
      <c r="AD13" s="65">
        <f ca="1">Sheet3!N13</f>
        <v>-1.733618850720859</v>
      </c>
      <c r="AE13" s="65">
        <f ca="1">Sheet3!O13</f>
        <v>-1.3895447544544719</v>
      </c>
      <c r="AF13" s="10" t="str">
        <f t="shared" ca="1" si="6"/>
        <v/>
      </c>
      <c r="AG13" s="10" t="str">
        <f t="shared" ca="1" si="7"/>
        <v/>
      </c>
      <c r="AH13" s="3" t="str">
        <f t="shared" ca="1" si="16"/>
        <v/>
      </c>
      <c r="AI13" s="5" t="str">
        <f t="shared" ca="1" si="9"/>
        <v/>
      </c>
    </row>
    <row r="14" spans="1:35" x14ac:dyDescent="0.2">
      <c r="A14" s="1"/>
      <c r="B14" s="44"/>
      <c r="J14" s="3">
        <v>12</v>
      </c>
      <c r="K14" s="72">
        <f t="shared" si="10"/>
        <v>0.95199999999999996</v>
      </c>
      <c r="L14" s="57">
        <f t="shared" ca="1" si="11"/>
        <v>79.484353552457677</v>
      </c>
      <c r="M14" s="55">
        <f t="shared" ca="1" si="12"/>
        <v>0.36379572569515906</v>
      </c>
      <c r="N14" s="56">
        <f t="shared" ca="1" si="13"/>
        <v>0.63106003803272681</v>
      </c>
      <c r="O14" s="55">
        <f t="shared" ca="1" si="14"/>
        <v>0.63620427430484094</v>
      </c>
      <c r="P14" s="55">
        <f t="shared" ca="1" si="15"/>
        <v>0.36893996196727319</v>
      </c>
      <c r="Q14" s="57">
        <f t="shared" ca="1" si="1"/>
        <v>21.108037473429853</v>
      </c>
      <c r="R14" s="57">
        <f t="shared" ca="1" si="2"/>
        <v>21.47993194829025</v>
      </c>
      <c r="S14" s="55">
        <f t="shared" ca="1" si="3"/>
        <v>0.63106003803272681</v>
      </c>
      <c r="T14" s="29">
        <f t="shared" ca="1" si="4"/>
        <v>-0.36893996196727319</v>
      </c>
      <c r="U14" s="58"/>
      <c r="V14" s="10"/>
      <c r="W14" s="10"/>
      <c r="X14" s="10"/>
      <c r="Y14" s="10"/>
      <c r="Z14" s="10"/>
      <c r="AA14" s="64">
        <f ca="1">IFERROR(Sheet3!Q14,"")</f>
        <v>31.185987644864156</v>
      </c>
      <c r="AB14" s="10" t="str">
        <f t="shared" ca="1" si="0"/>
        <v/>
      </c>
      <c r="AC14" s="10" t="str">
        <f t="shared" ca="1" si="5"/>
        <v/>
      </c>
      <c r="AD14" s="65">
        <f ca="1">Sheet3!N14</f>
        <v>-2.4183194767009297</v>
      </c>
      <c r="AE14" s="65">
        <f ca="1">Sheet3!O14</f>
        <v>-2.0753945692854439</v>
      </c>
      <c r="AF14" s="10" t="str">
        <f t="shared" ca="1" si="6"/>
        <v/>
      </c>
      <c r="AG14" s="10" t="str">
        <f t="shared" ca="1" si="7"/>
        <v/>
      </c>
      <c r="AH14" s="3" t="str">
        <f t="shared" ca="1" si="16"/>
        <v/>
      </c>
      <c r="AI14" s="5" t="str">
        <f t="shared" ca="1" si="9"/>
        <v/>
      </c>
    </row>
    <row r="15" spans="1:35" x14ac:dyDescent="0.2">
      <c r="A15" s="85" t="s">
        <v>68</v>
      </c>
      <c r="B15" s="74">
        <v>20</v>
      </c>
      <c r="J15" s="3">
        <v>13</v>
      </c>
      <c r="K15" s="72">
        <f t="shared" si="10"/>
        <v>0.94799999999999995</v>
      </c>
      <c r="L15" s="57">
        <f t="shared" ca="1" si="11"/>
        <v>84.633221766621233</v>
      </c>
      <c r="M15" s="55">
        <f t="shared" ca="1" si="12"/>
        <v>0.39895126775541417</v>
      </c>
      <c r="N15" s="56">
        <f t="shared" ca="1" si="13"/>
        <v>0.66476188000069314</v>
      </c>
      <c r="O15" s="55">
        <f t="shared" ca="1" si="14"/>
        <v>0.60104873224458588</v>
      </c>
      <c r="P15" s="55">
        <f t="shared" ca="1" si="15"/>
        <v>0.33523811999930686</v>
      </c>
      <c r="Q15" s="57">
        <f t="shared" ca="1" si="1"/>
        <v>24.390717008210608</v>
      </c>
      <c r="R15" s="57">
        <f t="shared" ca="1" si="2"/>
        <v>19.642496693503166</v>
      </c>
      <c r="S15" s="55">
        <f t="shared" ca="1" si="3"/>
        <v>0.66476188000069314</v>
      </c>
      <c r="T15" s="29">
        <f t="shared" ca="1" si="4"/>
        <v>-0.33523811999930686</v>
      </c>
      <c r="U15" s="58"/>
      <c r="V15" s="10"/>
      <c r="W15" s="10"/>
      <c r="X15" s="10"/>
      <c r="Y15" s="10"/>
      <c r="Z15" s="10"/>
      <c r="AA15" s="64">
        <f ca="1">IFERROR(Sheet3!Q15,"")</f>
        <v>41.891904418512496</v>
      </c>
      <c r="AB15" s="10" t="str">
        <f t="shared" ca="1" si="0"/>
        <v/>
      </c>
      <c r="AC15" s="10" t="str">
        <f t="shared" ca="1" si="5"/>
        <v/>
      </c>
      <c r="AD15" s="65">
        <f ca="1">Sheet3!N15</f>
        <v>-1.9357560835550913</v>
      </c>
      <c r="AE15" s="65">
        <f ca="1">Sheet3!O15</f>
        <v>-1.9823022454652088</v>
      </c>
      <c r="AF15" s="10" t="str">
        <f t="shared" ca="1" si="6"/>
        <v/>
      </c>
      <c r="AG15" s="10" t="str">
        <f t="shared" ca="1" si="7"/>
        <v>Exit Hedge</v>
      </c>
      <c r="AH15" s="3" t="str">
        <f t="shared" ca="1" si="16"/>
        <v/>
      </c>
      <c r="AI15" s="5" t="str">
        <f t="shared" ca="1" si="9"/>
        <v/>
      </c>
    </row>
    <row r="16" spans="1:35" x14ac:dyDescent="0.2">
      <c r="A16" s="85" t="s">
        <v>49</v>
      </c>
      <c r="B16" s="74">
        <v>2</v>
      </c>
      <c r="E16" s="39"/>
      <c r="J16" s="3">
        <v>14</v>
      </c>
      <c r="K16" s="72">
        <f t="shared" si="10"/>
        <v>0.94399999999999995</v>
      </c>
      <c r="L16" s="57">
        <f t="shared" ca="1" si="11"/>
        <v>84.333769575609452</v>
      </c>
      <c r="M16" s="55">
        <f t="shared" ca="1" si="12"/>
        <v>0.39708308077949278</v>
      </c>
      <c r="N16" s="56">
        <f t="shared" ca="1" si="13"/>
        <v>0.66246981729900134</v>
      </c>
      <c r="O16" s="55">
        <f t="shared" ca="1" si="14"/>
        <v>0.60291691922050727</v>
      </c>
      <c r="P16" s="55">
        <f t="shared" ca="1" si="15"/>
        <v>0.33753018270099872</v>
      </c>
      <c r="Q16" s="57">
        <f t="shared" ca="1" si="1"/>
        <v>24.136172828829082</v>
      </c>
      <c r="R16" s="57">
        <f t="shared" ca="1" si="2"/>
        <v>19.716168482825449</v>
      </c>
      <c r="S16" s="55">
        <f t="shared" ca="1" si="3"/>
        <v>0.66246981729900134</v>
      </c>
      <c r="T16" s="29">
        <f t="shared" ca="1" si="4"/>
        <v>-0.33753018270099866</v>
      </c>
      <c r="U16" s="58"/>
      <c r="V16" s="10"/>
      <c r="W16" s="10"/>
      <c r="X16" s="10"/>
      <c r="Y16" s="10"/>
      <c r="Z16" s="10"/>
      <c r="AA16" s="64">
        <f ca="1">IFERROR(Sheet3!Q16,"")</f>
        <v>41.516256585318061</v>
      </c>
      <c r="AB16" s="10" t="str">
        <f t="shared" ca="1" si="0"/>
        <v/>
      </c>
      <c r="AC16" s="10" t="str">
        <f t="shared" ca="1" si="5"/>
        <v/>
      </c>
      <c r="AD16" s="65">
        <f ca="1">Sheet3!N16</f>
        <v>-1.5892654937752155</v>
      </c>
      <c r="AE16" s="65">
        <f ca="1">Sheet3!O16</f>
        <v>-1.7202777443385466</v>
      </c>
      <c r="AF16" s="10" t="str">
        <f t="shared" ca="1" si="6"/>
        <v/>
      </c>
      <c r="AG16" s="10" t="str">
        <f t="shared" ca="1" si="7"/>
        <v>Exit Hedge</v>
      </c>
      <c r="AH16" s="3" t="str">
        <f t="shared" ca="1" si="16"/>
        <v/>
      </c>
      <c r="AI16" s="5" t="str">
        <f t="shared" ca="1" si="9"/>
        <v/>
      </c>
    </row>
    <row r="17" spans="1:35" x14ac:dyDescent="0.2">
      <c r="A17" s="85" t="s">
        <v>48</v>
      </c>
      <c r="B17" s="74">
        <v>5</v>
      </c>
      <c r="J17" s="3">
        <v>15</v>
      </c>
      <c r="K17" s="72">
        <f t="shared" si="10"/>
        <v>0.94</v>
      </c>
      <c r="L17" s="57">
        <f t="shared" ca="1" si="11"/>
        <v>88.421089341925352</v>
      </c>
      <c r="M17" s="55">
        <f t="shared" ca="1" si="12"/>
        <v>0.42433745826547353</v>
      </c>
      <c r="N17" s="56">
        <f t="shared" ca="1" si="13"/>
        <v>0.68717753944465931</v>
      </c>
      <c r="O17" s="55">
        <f t="shared" ca="1" si="14"/>
        <v>0.57566254173452647</v>
      </c>
      <c r="P17" s="55">
        <f t="shared" ca="1" si="15"/>
        <v>0.31282246055534069</v>
      </c>
      <c r="Q17" s="57">
        <f t="shared" ca="1" si="1"/>
        <v>26.83837264794159</v>
      </c>
      <c r="R17" s="57">
        <f t="shared" ca="1" si="2"/>
        <v>18.359822670138165</v>
      </c>
      <c r="S17" s="55">
        <f t="shared" ca="1" si="3"/>
        <v>0.68717753944465931</v>
      </c>
      <c r="T17" s="29">
        <f t="shared" ca="1" si="4"/>
        <v>-0.31282246055534069</v>
      </c>
      <c r="U17" s="58"/>
      <c r="V17" s="10"/>
      <c r="W17" s="10"/>
      <c r="X17" s="10"/>
      <c r="Y17" s="10"/>
      <c r="Z17" s="10"/>
      <c r="AA17" s="64">
        <f ca="1">IFERROR(Sheet3!Q17,"")</f>
        <v>47.028723899317775</v>
      </c>
      <c r="AB17" s="10" t="str">
        <f t="shared" ca="1" si="0"/>
        <v/>
      </c>
      <c r="AC17" s="10" t="str">
        <f t="shared" ca="1" si="5"/>
        <v/>
      </c>
      <c r="AD17" s="65">
        <f ca="1">Sheet3!N17</f>
        <v>-0.75354351079879223</v>
      </c>
      <c r="AE17" s="65">
        <f ca="1">Sheet3!O17</f>
        <v>-1.0757882553120437</v>
      </c>
      <c r="AF17" s="10" t="str">
        <f t="shared" ca="1" si="6"/>
        <v/>
      </c>
      <c r="AG17" s="10" t="str">
        <f t="shared" ca="1" si="7"/>
        <v>Exit Hedge</v>
      </c>
      <c r="AH17" s="3" t="str">
        <f t="shared" ca="1" si="16"/>
        <v/>
      </c>
      <c r="AI17" s="5" t="str">
        <f t="shared" ca="1" si="9"/>
        <v/>
      </c>
    </row>
    <row r="18" spans="1:35" x14ac:dyDescent="0.2">
      <c r="A18" s="85" t="s">
        <v>47</v>
      </c>
      <c r="B18" s="74">
        <v>9</v>
      </c>
      <c r="J18" s="3">
        <v>16</v>
      </c>
      <c r="K18" s="72">
        <f t="shared" si="10"/>
        <v>0.93599999999999994</v>
      </c>
      <c r="L18" s="57">
        <f t="shared" ca="1" si="11"/>
        <v>91.096236911078478</v>
      </c>
      <c r="M18" s="55">
        <f t="shared" ca="1" si="12"/>
        <v>0.44184640656654439</v>
      </c>
      <c r="N18" s="56">
        <f t="shared" ca="1" si="13"/>
        <v>0.70226985518072516</v>
      </c>
      <c r="O18" s="55">
        <f t="shared" ca="1" si="14"/>
        <v>0.55815359343345561</v>
      </c>
      <c r="P18" s="55">
        <f t="shared" ca="1" si="15"/>
        <v>0.2977301448192749</v>
      </c>
      <c r="Q18" s="57">
        <f t="shared" ca="1" si="1"/>
        <v>28.639099027499107</v>
      </c>
      <c r="R18" s="57">
        <f t="shared" ca="1" si="2"/>
        <v>17.51418597561187</v>
      </c>
      <c r="S18" s="55">
        <f t="shared" ca="1" si="3"/>
        <v>0.70226985518072516</v>
      </c>
      <c r="T18" s="29">
        <f t="shared" ca="1" si="4"/>
        <v>-0.29773014481927484</v>
      </c>
      <c r="U18" s="58"/>
      <c r="V18" s="10"/>
      <c r="W18" s="10"/>
      <c r="X18" s="10"/>
      <c r="Y18" s="10"/>
      <c r="Z18" s="10"/>
      <c r="AA18" s="64">
        <f ca="1">IFERROR(Sheet3!Q18,"")</f>
        <v>49.643002584883597</v>
      </c>
      <c r="AB18" s="10" t="str">
        <f t="shared" ca="1" si="0"/>
        <v/>
      </c>
      <c r="AC18" s="10" t="str">
        <f t="shared" ca="1" si="5"/>
        <v/>
      </c>
      <c r="AD18" s="65">
        <f ca="1">Sheet3!N18</f>
        <v>9.9097456728955535E-2</v>
      </c>
      <c r="AE18" s="65">
        <f ca="1">Sheet3!O18</f>
        <v>-0.29253111395137754</v>
      </c>
      <c r="AF18" s="10" t="str">
        <f t="shared" ca="1" si="6"/>
        <v/>
      </c>
      <c r="AG18" s="10" t="str">
        <f t="shared" ca="1" si="7"/>
        <v/>
      </c>
      <c r="AH18" s="3" t="str">
        <f t="shared" ca="1" si="16"/>
        <v/>
      </c>
      <c r="AI18" s="5" t="str">
        <f t="shared" ca="1" si="9"/>
        <v/>
      </c>
    </row>
    <row r="19" spans="1:35" ht="17" thickBot="1" x14ac:dyDescent="0.25">
      <c r="A19" s="86" t="s">
        <v>46</v>
      </c>
      <c r="B19" s="75">
        <v>2</v>
      </c>
      <c r="J19" s="3">
        <v>17</v>
      </c>
      <c r="K19" s="72">
        <f t="shared" si="10"/>
        <v>0.93199999999999994</v>
      </c>
      <c r="L19" s="57">
        <f t="shared" ca="1" si="11"/>
        <v>89.437952869211159</v>
      </c>
      <c r="M19" s="55">
        <f t="shared" ca="1" si="12"/>
        <v>0.43137638128852479</v>
      </c>
      <c r="N19" s="56">
        <f t="shared" ca="1" si="13"/>
        <v>0.69248620652855974</v>
      </c>
      <c r="O19" s="55">
        <f t="shared" ca="1" si="14"/>
        <v>0.56862361871147526</v>
      </c>
      <c r="P19" s="55">
        <f t="shared" ca="1" si="15"/>
        <v>0.3075137934714402</v>
      </c>
      <c r="Q19" s="57">
        <f t="shared" ca="1" si="1"/>
        <v>27.424386986622153</v>
      </c>
      <c r="R19" s="57">
        <f t="shared" ca="1" si="2"/>
        <v>17.986552835955266</v>
      </c>
      <c r="S19" s="55">
        <f t="shared" ca="1" si="3"/>
        <v>0.69248620652855974</v>
      </c>
      <c r="T19" s="29">
        <f t="shared" ca="1" si="4"/>
        <v>-0.30751379347144026</v>
      </c>
      <c r="U19" s="58"/>
      <c r="V19" s="10"/>
      <c r="W19" s="10"/>
      <c r="X19" s="10"/>
      <c r="Y19" s="10"/>
      <c r="Z19" s="10"/>
      <c r="AA19" s="64">
        <f ca="1">IFERROR(Sheet3!Q19,"")</f>
        <v>46.147692997924821</v>
      </c>
      <c r="AB19" s="10" t="str">
        <f t="shared" ca="1" si="0"/>
        <v/>
      </c>
      <c r="AC19" s="10" t="str">
        <f t="shared" ca="1" si="5"/>
        <v/>
      </c>
      <c r="AD19" s="65">
        <f ca="1">Sheet3!N19</f>
        <v>0.32612827004618339</v>
      </c>
      <c r="AE19" s="65">
        <f ca="1">Sheet3!O19</f>
        <v>0.11990847538032974</v>
      </c>
      <c r="AF19" s="10" t="str">
        <f t="shared" ca="1" si="6"/>
        <v/>
      </c>
      <c r="AG19" s="10" t="str">
        <f t="shared" ca="1" si="7"/>
        <v/>
      </c>
      <c r="AH19" s="3" t="str">
        <f t="shared" ca="1" si="16"/>
        <v/>
      </c>
      <c r="AI19" s="5" t="str">
        <f t="shared" ca="1" si="9"/>
        <v/>
      </c>
    </row>
    <row r="20" spans="1:35" x14ac:dyDescent="0.2">
      <c r="J20" s="3">
        <v>18</v>
      </c>
      <c r="K20" s="72">
        <f t="shared" si="10"/>
        <v>0.92799999999999994</v>
      </c>
      <c r="L20" s="57">
        <f t="shared" ca="1" si="11"/>
        <v>91.879023528289466</v>
      </c>
      <c r="M20" s="55">
        <f t="shared" ca="1" si="12"/>
        <v>0.44733737650604438</v>
      </c>
      <c r="N20" s="56">
        <f t="shared" ca="1" si="13"/>
        <v>0.70606937127580516</v>
      </c>
      <c r="O20" s="55">
        <f t="shared" ca="1" si="14"/>
        <v>0.55266262349395556</v>
      </c>
      <c r="P20" s="55">
        <f t="shared" ca="1" si="15"/>
        <v>0.29393062872419484</v>
      </c>
      <c r="Q20" s="57">
        <f t="shared" ca="1" si="1"/>
        <v>29.073035493487886</v>
      </c>
      <c r="R20" s="57">
        <f t="shared" ca="1" si="2"/>
        <v>17.222935911111175</v>
      </c>
      <c r="S20" s="55">
        <f t="shared" ca="1" si="3"/>
        <v>0.70606937127580516</v>
      </c>
      <c r="T20" s="29">
        <f t="shared" ca="1" si="4"/>
        <v>-0.29393062872419484</v>
      </c>
      <c r="U20" s="58"/>
      <c r="V20" s="10"/>
      <c r="W20" s="10"/>
      <c r="X20" s="10"/>
      <c r="Y20" s="10"/>
      <c r="Z20" s="10"/>
      <c r="AA20" s="64">
        <f ca="1">IFERROR(Sheet3!Q20,"")</f>
        <v>51.160518782264703</v>
      </c>
      <c r="AB20" s="10" t="str">
        <f t="shared" ca="1" si="0"/>
        <v/>
      </c>
      <c r="AC20" s="10" t="str">
        <f t="shared" ca="1" si="5"/>
        <v/>
      </c>
      <c r="AD20" s="65">
        <f ca="1">Sheet3!N20</f>
        <v>0.75094557368939263</v>
      </c>
      <c r="AE20" s="65">
        <f ca="1">Sheet3!O20</f>
        <v>0.54059987425303835</v>
      </c>
      <c r="AF20" s="10" t="str">
        <f t="shared" ca="1" si="6"/>
        <v/>
      </c>
      <c r="AG20" s="10" t="str">
        <f t="shared" ca="1" si="7"/>
        <v/>
      </c>
      <c r="AH20" s="3" t="str">
        <f t="shared" ca="1" si="16"/>
        <v/>
      </c>
      <c r="AI20" s="5" t="str">
        <f t="shared" ca="1" si="9"/>
        <v/>
      </c>
    </row>
    <row r="21" spans="1:35" x14ac:dyDescent="0.2">
      <c r="J21" s="3">
        <v>19</v>
      </c>
      <c r="K21" s="72">
        <f t="shared" si="10"/>
        <v>0.92399999999999993</v>
      </c>
      <c r="L21" s="57">
        <f t="shared" ca="1" si="11"/>
        <v>96.18785615402615</v>
      </c>
      <c r="M21" s="55">
        <f t="shared" ca="1" si="12"/>
        <v>0.47462650231468184</v>
      </c>
      <c r="N21" s="56">
        <f t="shared" ca="1" si="13"/>
        <v>0.72881385624661921</v>
      </c>
      <c r="O21" s="55">
        <f t="shared" ca="1" si="14"/>
        <v>0.52537349768531816</v>
      </c>
      <c r="P21" s="55">
        <f t="shared" ca="1" si="15"/>
        <v>0.27118614375338079</v>
      </c>
      <c r="Q21" s="57">
        <f t="shared" ca="1" si="1"/>
        <v>32.10551746423355</v>
      </c>
      <c r="R21" s="57">
        <f t="shared" ca="1" si="2"/>
        <v>15.975400855237336</v>
      </c>
      <c r="S21" s="55">
        <f t="shared" ca="1" si="3"/>
        <v>0.72881385624661921</v>
      </c>
      <c r="T21" s="29">
        <f t="shared" ca="1" si="4"/>
        <v>-0.27118614375338079</v>
      </c>
      <c r="U21" s="58"/>
      <c r="V21" s="10"/>
      <c r="W21" s="10"/>
      <c r="X21" s="10"/>
      <c r="Y21" s="10"/>
      <c r="Z21" s="10"/>
      <c r="AA21" s="64">
        <f ca="1">IFERROR(Sheet3!Q21,"")</f>
        <v>52.067479368807739</v>
      </c>
      <c r="AB21" s="10" t="str">
        <f t="shared" ca="1" si="0"/>
        <v/>
      </c>
      <c r="AC21" s="10" t="str">
        <f t="shared" ca="1" si="5"/>
        <v/>
      </c>
      <c r="AD21" s="65">
        <f ca="1">Sheet3!N21</f>
        <v>1.5019627808180473</v>
      </c>
      <c r="AE21" s="65">
        <f ca="1">Sheet3!O21</f>
        <v>1.181508478629711</v>
      </c>
      <c r="AF21" s="10" t="str">
        <f t="shared" ca="1" si="6"/>
        <v/>
      </c>
      <c r="AG21" s="10" t="str">
        <f t="shared" ca="1" si="7"/>
        <v/>
      </c>
      <c r="AH21" s="3" t="str">
        <f t="shared" ca="1" si="16"/>
        <v/>
      </c>
      <c r="AI21" s="5" t="str">
        <f t="shared" ca="1" si="9"/>
        <v/>
      </c>
    </row>
    <row r="22" spans="1:35" x14ac:dyDescent="0.2">
      <c r="J22" s="3">
        <v>20</v>
      </c>
      <c r="K22" s="72">
        <f t="shared" si="10"/>
        <v>0.91999999999999993</v>
      </c>
      <c r="L22" s="57">
        <f t="shared" ca="1" si="11"/>
        <v>101.69605618692678</v>
      </c>
      <c r="M22" s="55">
        <f t="shared" ca="1" si="12"/>
        <v>0.50800925032150901</v>
      </c>
      <c r="N22" s="56">
        <f t="shared" ca="1" si="13"/>
        <v>0.75537241727480242</v>
      </c>
      <c r="O22" s="55">
        <f t="shared" ca="1" si="14"/>
        <v>0.49199074967849105</v>
      </c>
      <c r="P22" s="55">
        <f t="shared" ca="1" si="15"/>
        <v>0.24462758272519752</v>
      </c>
      <c r="Q22" s="57">
        <f t="shared" ca="1" si="1"/>
        <v>36.133679678781235</v>
      </c>
      <c r="R22" s="57">
        <f t="shared" ca="1" si="2"/>
        <v>14.524189011484708</v>
      </c>
      <c r="S22" s="55">
        <f t="shared" ca="1" si="3"/>
        <v>0.75537241727480242</v>
      </c>
      <c r="T22" s="29">
        <f t="shared" ca="1" si="4"/>
        <v>-0.24462758272519758</v>
      </c>
      <c r="U22" s="58"/>
      <c r="V22" s="10"/>
      <c r="W22" s="10"/>
      <c r="X22" s="10"/>
      <c r="Y22" s="10"/>
      <c r="Z22" s="10"/>
      <c r="AA22" s="64">
        <f ca="1">IFERROR(Sheet3!Q22,"")</f>
        <v>55.647488878453224</v>
      </c>
      <c r="AB22" s="10" t="str">
        <f t="shared" ca="1" si="0"/>
        <v/>
      </c>
      <c r="AC22" s="10" t="str">
        <f t="shared" ca="1" si="5"/>
        <v/>
      </c>
      <c r="AD22" s="65">
        <f ca="1">Sheet3!N22</f>
        <v>2.5368011102855377</v>
      </c>
      <c r="AE22" s="65">
        <f ca="1">Sheet3!O22</f>
        <v>2.0850368997335953</v>
      </c>
      <c r="AF22" s="10" t="str">
        <f t="shared" ca="1" si="6"/>
        <v/>
      </c>
      <c r="AG22" s="10" t="str">
        <f t="shared" ca="1" si="7"/>
        <v/>
      </c>
      <c r="AH22" s="3" t="str">
        <f t="shared" ca="1" si="16"/>
        <v/>
      </c>
      <c r="AI22" s="5" t="str">
        <f t="shared" ca="1" si="9"/>
        <v/>
      </c>
    </row>
    <row r="23" spans="1:35" x14ac:dyDescent="0.2">
      <c r="J23" s="3">
        <v>21</v>
      </c>
      <c r="K23" s="72">
        <f t="shared" si="10"/>
        <v>0.91599999999999993</v>
      </c>
      <c r="L23" s="57">
        <f t="shared" ca="1" si="11"/>
        <v>103.00666521842628</v>
      </c>
      <c r="M23" s="55">
        <f t="shared" ca="1" si="12"/>
        <v>0.51601732145075951</v>
      </c>
      <c r="N23" s="56">
        <f t="shared" ca="1" si="13"/>
        <v>0.7611837380631874</v>
      </c>
      <c r="O23" s="55">
        <f t="shared" ca="1" si="14"/>
        <v>0.48398267854924043</v>
      </c>
      <c r="P23" s="55">
        <f t="shared" ca="1" si="15"/>
        <v>0.23881626193681255</v>
      </c>
      <c r="Q23" s="57">
        <f t="shared" ca="1" si="1"/>
        <v>37.066063394696421</v>
      </c>
      <c r="R23" s="57">
        <f t="shared" ca="1" si="2"/>
        <v>14.17480004971971</v>
      </c>
      <c r="S23" s="55">
        <f t="shared" ca="1" si="3"/>
        <v>0.7611837380631874</v>
      </c>
      <c r="T23" s="29">
        <f t="shared" ca="1" si="4"/>
        <v>-0.2388162619368126</v>
      </c>
      <c r="U23" s="58"/>
      <c r="V23" s="10"/>
      <c r="W23" s="10"/>
      <c r="X23" s="10"/>
      <c r="Y23" s="10"/>
      <c r="Z23" s="10"/>
      <c r="AA23" s="64">
        <f ca="1">IFERROR(Sheet3!Q23,"")</f>
        <v>58.183955560186973</v>
      </c>
      <c r="AB23" s="10" t="str">
        <f t="shared" ca="1" si="0"/>
        <v/>
      </c>
      <c r="AC23" s="10" t="str">
        <f t="shared" ca="1" si="5"/>
        <v/>
      </c>
      <c r="AD23" s="65">
        <f ca="1">Sheet3!N23</f>
        <v>3.0943426828491027</v>
      </c>
      <c r="AE23" s="65">
        <f ca="1">Sheet3!O23</f>
        <v>2.7579074218106001</v>
      </c>
      <c r="AF23" s="10" t="str">
        <f t="shared" ca="1" si="6"/>
        <v/>
      </c>
      <c r="AG23" s="10" t="str">
        <f t="shared" ca="1" si="7"/>
        <v/>
      </c>
      <c r="AH23" s="3" t="str">
        <f t="shared" ca="1" si="16"/>
        <v/>
      </c>
      <c r="AI23" s="5" t="str">
        <f t="shared" ca="1" si="9"/>
        <v/>
      </c>
    </row>
    <row r="24" spans="1:35" x14ac:dyDescent="0.2">
      <c r="J24" s="3">
        <v>22</v>
      </c>
      <c r="K24" s="72">
        <f t="shared" si="10"/>
        <v>0.91199999999999992</v>
      </c>
      <c r="L24" s="57">
        <f t="shared" ca="1" si="11"/>
        <v>104.24569622341505</v>
      </c>
      <c r="M24" s="55">
        <f t="shared" ca="1" si="12"/>
        <v>0.52354866833953329</v>
      </c>
      <c r="N24" s="56">
        <f t="shared" ca="1" si="13"/>
        <v>0.76655634395800876</v>
      </c>
      <c r="O24" s="55">
        <f t="shared" ca="1" si="14"/>
        <v>0.47645133166046671</v>
      </c>
      <c r="P24" s="55">
        <f t="shared" ca="1" si="15"/>
        <v>0.23344365604199127</v>
      </c>
      <c r="Q24" s="57">
        <f t="shared" ca="1" si="1"/>
        <v>37.950785135422414</v>
      </c>
      <c r="R24" s="57">
        <f t="shared" ca="1" si="2"/>
        <v>13.849337522232439</v>
      </c>
      <c r="S24" s="55">
        <f t="shared" ca="1" si="3"/>
        <v>0.76655634395800876</v>
      </c>
      <c r="T24" s="29">
        <f t="shared" ca="1" si="4"/>
        <v>-0.23344365604199124</v>
      </c>
      <c r="U24" s="58"/>
      <c r="V24" s="10"/>
      <c r="W24" s="10"/>
      <c r="X24" s="10"/>
      <c r="Y24" s="10"/>
      <c r="Z24" s="10"/>
      <c r="AA24" s="64">
        <f ca="1">IFERROR(Sheet3!Q24,"")</f>
        <v>68.584982209472443</v>
      </c>
      <c r="AB24" s="10" t="str">
        <f t="shared" ca="1" si="0"/>
        <v/>
      </c>
      <c r="AC24" s="10" t="str">
        <f t="shared" ca="1" si="5"/>
        <v/>
      </c>
      <c r="AD24" s="65">
        <f ca="1">Sheet3!N24</f>
        <v>3.3506128100249128</v>
      </c>
      <c r="AE24" s="65">
        <f ca="1">Sheet3!O24</f>
        <v>3.1530443472868086</v>
      </c>
      <c r="AF24" s="10" t="str">
        <f t="shared" ca="1" si="6"/>
        <v/>
      </c>
      <c r="AG24" s="10" t="str">
        <f t="shared" ca="1" si="7"/>
        <v/>
      </c>
      <c r="AH24" s="3" t="str">
        <f t="shared" ca="1" si="16"/>
        <v/>
      </c>
      <c r="AI24" s="5" t="str">
        <f t="shared" ca="1" si="9"/>
        <v/>
      </c>
    </row>
    <row r="25" spans="1:35" x14ac:dyDescent="0.2">
      <c r="J25" s="3">
        <v>23</v>
      </c>
      <c r="K25" s="72">
        <f t="shared" si="10"/>
        <v>0.90799999999999992</v>
      </c>
      <c r="L25" s="57">
        <f t="shared" ca="1" si="11"/>
        <v>105.06977536824508</v>
      </c>
      <c r="M25" s="55">
        <f t="shared" ca="1" si="12"/>
        <v>0.52866973473475609</v>
      </c>
      <c r="N25" s="56">
        <f t="shared" ca="1" si="13"/>
        <v>0.77003119126826902</v>
      </c>
      <c r="O25" s="55">
        <f t="shared" ca="1" si="14"/>
        <v>0.47133026526524391</v>
      </c>
      <c r="P25" s="55">
        <f t="shared" ca="1" si="15"/>
        <v>0.22996880873173101</v>
      </c>
      <c r="Q25" s="57">
        <f t="shared" ca="1" si="1"/>
        <v>38.521909752004923</v>
      </c>
      <c r="R25" s="57">
        <f t="shared" ca="1" si="2"/>
        <v>13.625240117455174</v>
      </c>
      <c r="S25" s="55">
        <f t="shared" ca="1" si="3"/>
        <v>0.77003119126826902</v>
      </c>
      <c r="T25" s="29">
        <f t="shared" ca="1" si="4"/>
        <v>-0.22996880873173098</v>
      </c>
      <c r="U25" s="58"/>
      <c r="V25" s="10"/>
      <c r="W25" s="10"/>
      <c r="X25" s="10"/>
      <c r="Y25" s="10"/>
      <c r="Z25" s="10"/>
      <c r="AA25" s="64">
        <f ca="1">IFERROR(Sheet3!Q25,"")</f>
        <v>68.837815298323278</v>
      </c>
      <c r="AB25" s="10" t="str">
        <f t="shared" ca="1" si="0"/>
        <v/>
      </c>
      <c r="AC25" s="10" t="str">
        <f t="shared" ca="1" si="5"/>
        <v/>
      </c>
      <c r="AD25" s="65">
        <f ca="1">Sheet3!N25</f>
        <v>3.3737932431610034</v>
      </c>
      <c r="AE25" s="65">
        <f ca="1">Sheet3!O25</f>
        <v>3.3002102778696054</v>
      </c>
      <c r="AF25" s="10" t="str">
        <f t="shared" ca="1" si="6"/>
        <v/>
      </c>
      <c r="AG25" s="10" t="str">
        <f t="shared" ca="1" si="7"/>
        <v/>
      </c>
      <c r="AH25" s="3" t="str">
        <f t="shared" ca="1" si="16"/>
        <v/>
      </c>
      <c r="AI25" s="5" t="str">
        <f t="shared" ca="1" si="9"/>
        <v/>
      </c>
    </row>
    <row r="26" spans="1:35" x14ac:dyDescent="0.2">
      <c r="J26" s="3">
        <v>24</v>
      </c>
      <c r="K26" s="72">
        <f t="shared" si="10"/>
        <v>0.90399999999999991</v>
      </c>
      <c r="L26" s="57">
        <f t="shared" ca="1" si="11"/>
        <v>106.86979622392462</v>
      </c>
      <c r="M26" s="55">
        <f t="shared" ca="1" si="12"/>
        <v>0.53924799595168516</v>
      </c>
      <c r="N26" s="56">
        <f t="shared" ca="1" si="13"/>
        <v>0.77759372364069779</v>
      </c>
      <c r="O26" s="55">
        <f t="shared" ca="1" si="14"/>
        <v>0.46075200404831479</v>
      </c>
      <c r="P26" s="55">
        <f t="shared" ca="1" si="15"/>
        <v>0.22240627635930224</v>
      </c>
      <c r="Q26" s="57">
        <f t="shared" ca="1" si="1"/>
        <v>39.852529445345063</v>
      </c>
      <c r="R26" s="57">
        <f t="shared" ca="1" si="2"/>
        <v>13.184706469020625</v>
      </c>
      <c r="S26" s="55">
        <f t="shared" ca="1" si="3"/>
        <v>0.77759372364069779</v>
      </c>
      <c r="T26" s="29">
        <f t="shared" ca="1" si="4"/>
        <v>-0.22240627635930221</v>
      </c>
      <c r="U26" s="58"/>
      <c r="V26" s="10"/>
      <c r="W26" s="10"/>
      <c r="X26" s="10"/>
      <c r="Y26" s="10"/>
      <c r="Z26" s="10"/>
      <c r="AA26" s="64">
        <f ca="1">IFERROR(Sheet3!Q26,"")</f>
        <v>81.047707641371531</v>
      </c>
      <c r="AB26" s="10" t="str">
        <f t="shared" ca="1" si="0"/>
        <v>Hedge</v>
      </c>
      <c r="AC26" s="10" t="str">
        <f t="shared" ca="1" si="5"/>
        <v/>
      </c>
      <c r="AD26" s="65">
        <f ca="1">Sheet3!N26</f>
        <v>3.4012393720467884</v>
      </c>
      <c r="AE26" s="65">
        <f ca="1">Sheet3!O26</f>
        <v>3.3675630073210607</v>
      </c>
      <c r="AF26" s="10" t="str">
        <f t="shared" ca="1" si="6"/>
        <v/>
      </c>
      <c r="AG26" s="10" t="str">
        <f t="shared" ca="1" si="7"/>
        <v/>
      </c>
      <c r="AH26" s="3" t="str">
        <f t="shared" ca="1" si="16"/>
        <v/>
      </c>
      <c r="AI26" s="5" t="str">
        <f t="shared" ca="1" si="9"/>
        <v/>
      </c>
    </row>
    <row r="27" spans="1:35" x14ac:dyDescent="0.2">
      <c r="J27" s="3">
        <v>25</v>
      </c>
      <c r="K27" s="72">
        <f t="shared" si="10"/>
        <v>0.89999999999999991</v>
      </c>
      <c r="L27" s="57">
        <f t="shared" ca="1" si="11"/>
        <v>100.299249670921</v>
      </c>
      <c r="M27" s="55">
        <f t="shared" ca="1" si="12"/>
        <v>0.5016521036673266</v>
      </c>
      <c r="N27" s="56">
        <f t="shared" ca="1" si="13"/>
        <v>0.74800326474218926</v>
      </c>
      <c r="O27" s="55">
        <f t="shared" ca="1" si="14"/>
        <v>0.4983478963326734</v>
      </c>
      <c r="P27" s="55">
        <f t="shared" ca="1" si="15"/>
        <v>0.25199673525781074</v>
      </c>
      <c r="Q27" s="57">
        <f t="shared" ca="1" si="1"/>
        <v>34.776190943773372</v>
      </c>
      <c r="R27" s="57">
        <f t="shared" ca="1" si="2"/>
        <v>14.707792428533271</v>
      </c>
      <c r="S27" s="55">
        <f t="shared" ca="1" si="3"/>
        <v>0.74800326474218926</v>
      </c>
      <c r="T27" s="29">
        <f t="shared" ca="1" si="4"/>
        <v>-0.25199673525781074</v>
      </c>
      <c r="U27" s="58"/>
      <c r="V27" s="10"/>
      <c r="W27" s="10"/>
      <c r="X27" s="10"/>
      <c r="Y27" s="10"/>
      <c r="Z27" s="10"/>
      <c r="AA27" s="64">
        <f ca="1">IFERROR(Sheet3!Q27,"")</f>
        <v>70.97626689651797</v>
      </c>
      <c r="AB27" s="10" t="str">
        <f t="shared" ca="1" si="0"/>
        <v>Hedge</v>
      </c>
      <c r="AC27" s="10" t="str">
        <f t="shared" ca="1" si="5"/>
        <v/>
      </c>
      <c r="AD27" s="65">
        <f ca="1">Sheet3!N27</f>
        <v>2.313055142248956</v>
      </c>
      <c r="AE27" s="65">
        <f ca="1">Sheet3!O27</f>
        <v>2.6645577639396576</v>
      </c>
      <c r="AF27" s="10" t="str">
        <f t="shared" ca="1" si="6"/>
        <v>Hedge</v>
      </c>
      <c r="AG27" s="10" t="str">
        <f t="shared" ca="1" si="7"/>
        <v/>
      </c>
      <c r="AH27" s="3" t="str">
        <f t="shared" ca="1" si="16"/>
        <v>Hedge</v>
      </c>
      <c r="AI27" s="5" t="str">
        <f t="shared" ca="1" si="9"/>
        <v/>
      </c>
    </row>
    <row r="28" spans="1:35" x14ac:dyDescent="0.2">
      <c r="J28" s="3">
        <v>26</v>
      </c>
      <c r="K28" s="72">
        <f t="shared" si="10"/>
        <v>0.89599999999999991</v>
      </c>
      <c r="L28" s="57">
        <f t="shared" ca="1" si="11"/>
        <v>106.03420618593726</v>
      </c>
      <c r="M28" s="55">
        <f t="shared" ca="1" si="12"/>
        <v>0.53546032830321355</v>
      </c>
      <c r="N28" s="56">
        <f t="shared" ca="1" si="13"/>
        <v>0.77385543117963518</v>
      </c>
      <c r="O28" s="55">
        <f t="shared" ca="1" si="14"/>
        <v>0.46453967169678639</v>
      </c>
      <c r="P28" s="55">
        <f t="shared" ca="1" si="15"/>
        <v>0.22614456882036479</v>
      </c>
      <c r="Q28" s="57">
        <f t="shared" ca="1" si="1"/>
        <v>39.079239906127235</v>
      </c>
      <c r="R28" s="57">
        <f t="shared" ca="1" si="2"/>
        <v>13.304773181870022</v>
      </c>
      <c r="S28" s="55">
        <f t="shared" ca="1" si="3"/>
        <v>0.77385543117963518</v>
      </c>
      <c r="T28" s="29">
        <f t="shared" ca="1" si="4"/>
        <v>-0.22614456882036482</v>
      </c>
      <c r="U28" s="58"/>
      <c r="V28" s="10"/>
      <c r="W28" s="10"/>
      <c r="X28" s="10"/>
      <c r="Y28" s="10"/>
      <c r="Z28" s="10"/>
      <c r="AA28" s="64">
        <f ca="1">IFERROR(Sheet3!Q28,"")</f>
        <v>80.442597358622479</v>
      </c>
      <c r="AB28" s="10" t="str">
        <f t="shared" ca="1" si="0"/>
        <v>Hedge</v>
      </c>
      <c r="AC28" s="10" t="str">
        <f t="shared" ca="1" si="5"/>
        <v/>
      </c>
      <c r="AD28" s="65">
        <f ca="1">Sheet3!N28</f>
        <v>2.3431474122090208</v>
      </c>
      <c r="AE28" s="65">
        <f ca="1">Sheet3!O28</f>
        <v>2.4502841961192332</v>
      </c>
      <c r="AF28" s="10" t="str">
        <f t="shared" ca="1" si="6"/>
        <v>Hedge</v>
      </c>
      <c r="AG28" s="10" t="str">
        <f t="shared" ca="1" si="7"/>
        <v/>
      </c>
      <c r="AH28" s="3" t="str">
        <f t="shared" ca="1" si="16"/>
        <v>Hedge</v>
      </c>
      <c r="AI28" s="5" t="str">
        <f t="shared" ca="1" si="9"/>
        <v/>
      </c>
    </row>
    <row r="29" spans="1:35" x14ac:dyDescent="0.2">
      <c r="J29" s="3">
        <v>27</v>
      </c>
      <c r="K29" s="72">
        <f t="shared" si="10"/>
        <v>0.8919999999999999</v>
      </c>
      <c r="L29" s="57">
        <f t="shared" ca="1" si="11"/>
        <v>109.8659323881629</v>
      </c>
      <c r="M29" s="55">
        <f t="shared" ca="1" si="12"/>
        <v>0.55718490128840881</v>
      </c>
      <c r="N29" s="56">
        <f t="shared" ca="1" si="13"/>
        <v>0.78957745847951211</v>
      </c>
      <c r="O29" s="55">
        <f t="shared" ca="1" si="14"/>
        <v>0.44281509871159119</v>
      </c>
      <c r="P29" s="55">
        <f t="shared" ca="1" si="15"/>
        <v>0.21042254152048789</v>
      </c>
      <c r="Q29" s="57">
        <f t="shared" ca="1" si="1"/>
        <v>42.012046735562258</v>
      </c>
      <c r="R29" s="57">
        <f t="shared" ca="1" si="2"/>
        <v>12.434752516740865</v>
      </c>
      <c r="S29" s="55">
        <f t="shared" ca="1" si="3"/>
        <v>0.78957745847951211</v>
      </c>
      <c r="T29" s="29">
        <f t="shared" ca="1" si="4"/>
        <v>-0.21042254152048789</v>
      </c>
      <c r="U29" s="58"/>
      <c r="V29" s="10"/>
      <c r="W29" s="10"/>
      <c r="X29" s="10"/>
      <c r="Y29" s="10"/>
      <c r="Z29" s="10"/>
      <c r="AA29" s="64">
        <f ca="1">IFERROR(Sheet3!Q29,"")</f>
        <v>79.833462396236413</v>
      </c>
      <c r="AB29" s="10" t="str">
        <f t="shared" ca="1" si="0"/>
        <v>Hedge</v>
      </c>
      <c r="AC29" s="10" t="str">
        <f t="shared" ca="1" si="5"/>
        <v/>
      </c>
      <c r="AD29" s="65">
        <f ca="1">Sheet3!N29</f>
        <v>2.7138836223372067</v>
      </c>
      <c r="AE29" s="65">
        <f ca="1">Sheet3!O29</f>
        <v>2.6260171469312157</v>
      </c>
      <c r="AF29" s="10" t="str">
        <f t="shared" ca="1" si="6"/>
        <v/>
      </c>
      <c r="AG29" s="10" t="str">
        <f t="shared" ca="1" si="7"/>
        <v/>
      </c>
      <c r="AH29" s="3" t="str">
        <f t="shared" ca="1" si="16"/>
        <v/>
      </c>
      <c r="AI29" s="5" t="str">
        <f t="shared" ca="1" si="9"/>
        <v/>
      </c>
    </row>
    <row r="30" spans="1:35" x14ac:dyDescent="0.2">
      <c r="J30" s="3">
        <v>28</v>
      </c>
      <c r="K30" s="72">
        <f t="shared" si="10"/>
        <v>0.8879999999999999</v>
      </c>
      <c r="L30" s="57">
        <f t="shared" ca="1" si="11"/>
        <v>108.37185762139013</v>
      </c>
      <c r="M30" s="55">
        <f t="shared" ca="1" si="12"/>
        <v>0.54947764992111692</v>
      </c>
      <c r="N30" s="56">
        <f t="shared" ca="1" si="13"/>
        <v>0.78347349123271004</v>
      </c>
      <c r="O30" s="55">
        <f t="shared" ca="1" si="14"/>
        <v>0.45052235007888314</v>
      </c>
      <c r="P30" s="55">
        <f t="shared" ca="1" si="15"/>
        <v>0.21652650876728993</v>
      </c>
      <c r="Q30" s="57">
        <f t="shared" ca="1" si="1"/>
        <v>40.773780513837529</v>
      </c>
      <c r="R30" s="57">
        <f t="shared" ca="1" si="2"/>
        <v>12.719470174858014</v>
      </c>
      <c r="S30" s="55">
        <f t="shared" ca="1" si="3"/>
        <v>0.78347349123271004</v>
      </c>
      <c r="T30" s="29">
        <f t="shared" ca="1" si="4"/>
        <v>-0.21652650876728996</v>
      </c>
      <c r="U30" s="58"/>
      <c r="V30" s="10"/>
      <c r="W30" s="10"/>
      <c r="X30" s="10"/>
      <c r="Y30" s="10"/>
      <c r="Z30" s="10"/>
      <c r="AA30" s="64">
        <f ca="1">IFERROR(Sheet3!Q30,"")</f>
        <v>77.640217099024213</v>
      </c>
      <c r="AB30" s="10" t="str">
        <f t="shared" ca="1" si="0"/>
        <v>Hedge</v>
      </c>
      <c r="AC30" s="10" t="str">
        <f t="shared" ca="1" si="5"/>
        <v/>
      </c>
      <c r="AD30" s="65">
        <f ca="1">Sheet3!N30</f>
        <v>2.5314740573467134</v>
      </c>
      <c r="AE30" s="65">
        <f ca="1">Sheet3!O30</f>
        <v>2.5629884205415476</v>
      </c>
      <c r="AF30" s="10" t="str">
        <f t="shared" ca="1" si="6"/>
        <v>Hedge</v>
      </c>
      <c r="AG30" s="10" t="str">
        <f t="shared" ca="1" si="7"/>
        <v/>
      </c>
      <c r="AH30" s="3" t="str">
        <f t="shared" ca="1" si="16"/>
        <v>Hedge</v>
      </c>
      <c r="AI30" s="5" t="str">
        <f t="shared" ca="1" si="9"/>
        <v/>
      </c>
    </row>
    <row r="31" spans="1:35" x14ac:dyDescent="0.2">
      <c r="J31" s="3">
        <v>29</v>
      </c>
      <c r="K31" s="72">
        <f t="shared" si="10"/>
        <v>0.8839999999999999</v>
      </c>
      <c r="L31" s="57">
        <f t="shared" ca="1" si="11"/>
        <v>107.23764959691052</v>
      </c>
      <c r="M31" s="55">
        <f t="shared" ca="1" si="12"/>
        <v>0.54362835307277468</v>
      </c>
      <c r="N31" s="56">
        <f t="shared" ca="1" si="13"/>
        <v>0.77867556673263327</v>
      </c>
      <c r="O31" s="55">
        <f t="shared" ca="1" si="14"/>
        <v>0.45637164692722532</v>
      </c>
      <c r="P31" s="55">
        <f t="shared" ca="1" si="15"/>
        <v>0.22132443326736667</v>
      </c>
      <c r="Q31" s="57">
        <f t="shared" ca="1" si="1"/>
        <v>39.824720150730322</v>
      </c>
      <c r="R31" s="57">
        <f t="shared" ca="1" si="2"/>
        <v>12.933537358453759</v>
      </c>
      <c r="S31" s="55">
        <f t="shared" ca="1" si="3"/>
        <v>0.77867556673263327</v>
      </c>
      <c r="T31" s="29">
        <f t="shared" ca="1" si="4"/>
        <v>-0.22132443326736673</v>
      </c>
      <c r="U31" s="58"/>
      <c r="V31" s="10"/>
      <c r="W31" s="10"/>
      <c r="X31" s="10"/>
      <c r="Y31" s="10"/>
      <c r="Z31" s="10"/>
      <c r="AA31" s="64">
        <f ca="1">IFERROR(Sheet3!Q31,"")</f>
        <v>73.212675641288058</v>
      </c>
      <c r="AB31" s="10" t="str">
        <f t="shared" ca="1" si="0"/>
        <v>Hedge</v>
      </c>
      <c r="AC31" s="10" t="str">
        <f t="shared" ca="1" si="5"/>
        <v/>
      </c>
      <c r="AD31" s="65">
        <f ca="1">Sheet3!N31</f>
        <v>2.1141962822647145</v>
      </c>
      <c r="AE31" s="65">
        <f ca="1">Sheet3!O31</f>
        <v>2.2637936616903254</v>
      </c>
      <c r="AF31" s="10" t="str">
        <f t="shared" ca="1" si="6"/>
        <v>Hedge</v>
      </c>
      <c r="AG31" s="10" t="str">
        <f t="shared" ca="1" si="7"/>
        <v/>
      </c>
      <c r="AH31" s="3" t="str">
        <f t="shared" ca="1" si="16"/>
        <v>Hedge</v>
      </c>
      <c r="AI31" s="5" t="str">
        <f t="shared" ca="1" si="9"/>
        <v/>
      </c>
    </row>
    <row r="32" spans="1:35" x14ac:dyDescent="0.2">
      <c r="J32" s="3">
        <v>30</v>
      </c>
      <c r="K32" s="72">
        <f t="shared" si="10"/>
        <v>0.87999999999999989</v>
      </c>
      <c r="L32" s="57">
        <f t="shared" ca="1" si="11"/>
        <v>112.3658309882596</v>
      </c>
      <c r="M32" s="55">
        <f t="shared" ca="1" si="12"/>
        <v>0.57217277404568123</v>
      </c>
      <c r="N32" s="56">
        <f t="shared" ca="1" si="13"/>
        <v>0.79914377917203627</v>
      </c>
      <c r="O32" s="55">
        <f t="shared" ca="1" si="14"/>
        <v>0.42782722595431877</v>
      </c>
      <c r="P32" s="55">
        <f t="shared" ca="1" si="15"/>
        <v>0.2008562208279637</v>
      </c>
      <c r="Q32" s="57">
        <f t="shared" ca="1" si="1"/>
        <v>43.807841108153696</v>
      </c>
      <c r="R32" s="57">
        <f t="shared" ca="1" si="2"/>
        <v>11.817406859653588</v>
      </c>
      <c r="S32" s="55">
        <f t="shared" ca="1" si="3"/>
        <v>0.79914377917203627</v>
      </c>
      <c r="T32" s="29">
        <f t="shared" ca="1" si="4"/>
        <v>-0.20085622082796373</v>
      </c>
      <c r="U32" s="58"/>
      <c r="V32" s="10"/>
      <c r="W32" s="10"/>
      <c r="X32" s="10"/>
      <c r="Y32" s="10"/>
      <c r="Z32" s="10"/>
      <c r="AA32" s="64">
        <f ca="1">IFERROR(Sheet3!Q32,"")</f>
        <v>74.741395316726795</v>
      </c>
      <c r="AB32" s="10" t="str">
        <f t="shared" ca="1" si="0"/>
        <v>Hedge</v>
      </c>
      <c r="AC32" s="10" t="str">
        <f t="shared" ca="1" si="5"/>
        <v/>
      </c>
      <c r="AD32" s="65">
        <f ca="1">Sheet3!N32</f>
        <v>2.4344592355832333</v>
      </c>
      <c r="AE32" s="65">
        <f ca="1">Sheet3!O32</f>
        <v>2.3775707109522641</v>
      </c>
      <c r="AF32" s="10" t="str">
        <f t="shared" ca="1" si="6"/>
        <v/>
      </c>
      <c r="AG32" s="10" t="str">
        <f t="shared" ca="1" si="7"/>
        <v/>
      </c>
      <c r="AH32" s="3" t="str">
        <f t="shared" ca="1" si="16"/>
        <v/>
      </c>
      <c r="AI32" s="5" t="str">
        <f t="shared" ca="1" si="9"/>
        <v/>
      </c>
    </row>
    <row r="33" spans="10:35" x14ac:dyDescent="0.2">
      <c r="J33" s="3">
        <v>31</v>
      </c>
      <c r="K33" s="72">
        <f t="shared" si="10"/>
        <v>0.87599999999999989</v>
      </c>
      <c r="L33" s="57">
        <f t="shared" ca="1" si="11"/>
        <v>112.03111427194273</v>
      </c>
      <c r="M33" s="55">
        <f t="shared" ca="1" si="12"/>
        <v>0.57091977470117361</v>
      </c>
      <c r="N33" s="56">
        <f t="shared" ca="1" si="13"/>
        <v>0.79782581576692313</v>
      </c>
      <c r="O33" s="55">
        <f t="shared" ca="1" si="14"/>
        <v>0.42908022529882639</v>
      </c>
      <c r="P33" s="55">
        <f t="shared" ca="1" si="15"/>
        <v>0.20217418423307693</v>
      </c>
      <c r="Q33" s="57">
        <f t="shared" ca="1" si="1"/>
        <v>43.476889117992819</v>
      </c>
      <c r="R33" s="57">
        <f t="shared" ca="1" si="2"/>
        <v>11.850111937586657</v>
      </c>
      <c r="S33" s="55">
        <f t="shared" ca="1" si="3"/>
        <v>0.79782581576692313</v>
      </c>
      <c r="T33" s="29">
        <f t="shared" ca="1" si="4"/>
        <v>-0.20217418423307687</v>
      </c>
      <c r="U33" s="58"/>
      <c r="V33" s="10"/>
      <c r="W33" s="10"/>
      <c r="X33" s="10"/>
      <c r="Y33" s="10"/>
      <c r="Z33" s="10"/>
      <c r="AA33" s="64">
        <f ca="1">IFERROR(Sheet3!Q33,"")</f>
        <v>77.115967248954007</v>
      </c>
      <c r="AB33" s="10" t="str">
        <f t="shared" ca="1" si="0"/>
        <v>Hedge</v>
      </c>
      <c r="AC33" s="10" t="str">
        <f t="shared" ca="1" si="5"/>
        <v/>
      </c>
      <c r="AD33" s="65">
        <f ca="1">Sheet3!N33</f>
        <v>2.3983399661386358</v>
      </c>
      <c r="AE33" s="65">
        <f ca="1">Sheet3!O33</f>
        <v>2.3914168810765122</v>
      </c>
      <c r="AF33" s="10" t="str">
        <f t="shared" ca="1" si="6"/>
        <v/>
      </c>
      <c r="AG33" s="10" t="str">
        <f t="shared" ca="1" si="7"/>
        <v/>
      </c>
      <c r="AH33" s="3" t="str">
        <f t="shared" ca="1" si="16"/>
        <v/>
      </c>
      <c r="AI33" s="5" t="str">
        <f t="shared" ca="1" si="9"/>
        <v/>
      </c>
    </row>
    <row r="34" spans="10:35" x14ac:dyDescent="0.2">
      <c r="J34" s="3">
        <v>32</v>
      </c>
      <c r="K34" s="72">
        <f t="shared" si="10"/>
        <v>0.87199999999999989</v>
      </c>
      <c r="L34" s="57">
        <f t="shared" ca="1" si="11"/>
        <v>114.76359882592861</v>
      </c>
      <c r="M34" s="55">
        <f t="shared" ca="1" si="12"/>
        <v>0.5858723305889405</v>
      </c>
      <c r="N34" s="56">
        <f t="shared" ca="1" si="13"/>
        <v>0.80801541705339142</v>
      </c>
      <c r="O34" s="55">
        <f t="shared" ca="1" si="14"/>
        <v>0.4141276694110595</v>
      </c>
      <c r="P34" s="55">
        <f t="shared" ca="1" si="15"/>
        <v>0.19198458294660856</v>
      </c>
      <c r="Q34" s="57">
        <f t="shared" ca="1" si="1"/>
        <v>45.607119350234463</v>
      </c>
      <c r="R34" s="57">
        <f t="shared" ca="1" si="2"/>
        <v>11.276808388021699</v>
      </c>
      <c r="S34" s="55">
        <f t="shared" ca="1" si="3"/>
        <v>0.80801541705339142</v>
      </c>
      <c r="T34" s="29">
        <f t="shared" ca="1" si="4"/>
        <v>-0.19198458294660858</v>
      </c>
      <c r="U34" s="58"/>
      <c r="V34" s="10"/>
      <c r="W34" s="10"/>
      <c r="X34" s="10"/>
      <c r="Y34" s="10"/>
      <c r="Z34" s="10"/>
      <c r="AA34" s="64">
        <f ca="1">IFERROR(Sheet3!Q34,"")</f>
        <v>77.274929348090694</v>
      </c>
      <c r="AB34" s="10" t="str">
        <f t="shared" ca="1" si="0"/>
        <v>Hedge</v>
      </c>
      <c r="AC34" s="10" t="str">
        <f t="shared" ca="1" si="5"/>
        <v/>
      </c>
      <c r="AD34" s="65">
        <f ca="1">Sheet3!N34</f>
        <v>2.5835182985570526</v>
      </c>
      <c r="AE34" s="65">
        <f ca="1">Sheet3!O34</f>
        <v>2.5194844927302058</v>
      </c>
      <c r="AF34" s="10" t="str">
        <f t="shared" ca="1" si="6"/>
        <v/>
      </c>
      <c r="AG34" s="10" t="str">
        <f t="shared" ca="1" si="7"/>
        <v/>
      </c>
      <c r="AH34" s="3" t="str">
        <f t="shared" ca="1" si="16"/>
        <v/>
      </c>
      <c r="AI34" s="5" t="str">
        <f t="shared" ca="1" si="9"/>
        <v/>
      </c>
    </row>
    <row r="35" spans="10:35" x14ac:dyDescent="0.2">
      <c r="J35" s="3">
        <v>33</v>
      </c>
      <c r="K35" s="72">
        <f t="shared" si="10"/>
        <v>0.86799999999999988</v>
      </c>
      <c r="L35" s="57">
        <f t="shared" ca="1" si="11"/>
        <v>117.45902691389065</v>
      </c>
      <c r="M35" s="55">
        <f t="shared" ca="1" si="12"/>
        <v>0.60024711454914736</v>
      </c>
      <c r="N35" s="56">
        <f t="shared" ca="1" si="13"/>
        <v>0.81757240424770528</v>
      </c>
      <c r="O35" s="55">
        <f t="shared" ca="1" si="14"/>
        <v>0.39975288545085264</v>
      </c>
      <c r="P35" s="55">
        <f t="shared" ca="1" si="15"/>
        <v>0.18242759575229475</v>
      </c>
      <c r="Q35" s="57">
        <f t="shared" ca="1" si="1"/>
        <v>47.734026206156038</v>
      </c>
      <c r="R35" s="57">
        <f t="shared" ca="1" si="2"/>
        <v>10.737248352314726</v>
      </c>
      <c r="S35" s="55">
        <f t="shared" ca="1" si="3"/>
        <v>0.81757240424770528</v>
      </c>
      <c r="T35" s="29">
        <f t="shared" ca="1" si="4"/>
        <v>-0.18242759575229472</v>
      </c>
      <c r="U35" s="58"/>
      <c r="V35" s="10"/>
      <c r="W35" s="10"/>
      <c r="X35" s="10"/>
      <c r="Y35" s="10"/>
      <c r="Z35" s="10"/>
      <c r="AA35" s="64">
        <f ca="1">IFERROR(Sheet3!Q35,"")</f>
        <v>76.365997493013225</v>
      </c>
      <c r="AB35" s="10" t="str">
        <f t="shared" ca="1" si="0"/>
        <v>Hedge</v>
      </c>
      <c r="AC35" s="10" t="str">
        <f t="shared" ca="1" si="5"/>
        <v/>
      </c>
      <c r="AD35" s="65">
        <f ca="1">Sheet3!N35</f>
        <v>2.8694359343380142</v>
      </c>
      <c r="AE35" s="65">
        <f ca="1">Sheet3!O35</f>
        <v>2.752785453802078</v>
      </c>
      <c r="AF35" s="10" t="str">
        <f t="shared" ca="1" si="6"/>
        <v/>
      </c>
      <c r="AG35" s="10" t="str">
        <f t="shared" ca="1" si="7"/>
        <v/>
      </c>
      <c r="AH35" s="3" t="str">
        <f t="shared" ca="1" si="16"/>
        <v/>
      </c>
      <c r="AI35" s="5" t="str">
        <f t="shared" ca="1" si="9"/>
        <v/>
      </c>
    </row>
    <row r="36" spans="10:35" x14ac:dyDescent="0.2">
      <c r="J36" s="3">
        <v>34</v>
      </c>
      <c r="K36" s="72">
        <f t="shared" si="10"/>
        <v>0.86399999999999988</v>
      </c>
      <c r="L36" s="57">
        <f t="shared" ca="1" si="11"/>
        <v>129.62453731339085</v>
      </c>
      <c r="M36" s="55">
        <f t="shared" ca="1" si="12"/>
        <v>0.65799311007948846</v>
      </c>
      <c r="N36" s="56">
        <f t="shared" ca="1" si="13"/>
        <v>0.85489323716194465</v>
      </c>
      <c r="O36" s="55">
        <f t="shared" ca="1" si="14"/>
        <v>0.34200688992051154</v>
      </c>
      <c r="P36" s="55">
        <f t="shared" ca="1" si="15"/>
        <v>0.1451067628380554</v>
      </c>
      <c r="Q36" s="57">
        <f t="shared" ca="1" si="1"/>
        <v>57.852471687313262</v>
      </c>
      <c r="R36" s="57">
        <f t="shared" ca="1" si="2"/>
        <v>8.7191550582128556</v>
      </c>
      <c r="S36" s="55">
        <f t="shared" ca="1" si="3"/>
        <v>0.85489323716194465</v>
      </c>
      <c r="T36" s="29">
        <f t="shared" ca="1" si="4"/>
        <v>-0.14510676283805535</v>
      </c>
      <c r="U36" s="58"/>
      <c r="V36" s="10"/>
      <c r="W36" s="10"/>
      <c r="X36" s="10"/>
      <c r="Y36" s="10"/>
      <c r="Z36" s="10"/>
      <c r="AA36" s="64">
        <f ca="1">IFERROR(Sheet3!Q36,"")</f>
        <v>79.713948779084717</v>
      </c>
      <c r="AB36" s="10" t="str">
        <f t="shared" ca="1" si="0"/>
        <v>Hedge</v>
      </c>
      <c r="AC36" s="10" t="str">
        <f t="shared" ca="1" si="5"/>
        <v/>
      </c>
      <c r="AD36" s="65">
        <f ca="1">Sheet3!N36</f>
        <v>4.45269766439867</v>
      </c>
      <c r="AE36" s="65">
        <f ca="1">Sheet3!O36</f>
        <v>3.8860602608664729</v>
      </c>
      <c r="AF36" s="10" t="str">
        <f t="shared" ca="1" si="6"/>
        <v/>
      </c>
      <c r="AG36" s="10" t="str">
        <f t="shared" ca="1" si="7"/>
        <v/>
      </c>
      <c r="AH36" s="3" t="str">
        <f t="shared" ca="1" si="16"/>
        <v/>
      </c>
      <c r="AI36" s="5" t="str">
        <f t="shared" ca="1" si="9"/>
        <v/>
      </c>
    </row>
    <row r="37" spans="10:35" x14ac:dyDescent="0.2">
      <c r="J37" s="3">
        <v>35</v>
      </c>
      <c r="K37" s="72">
        <f t="shared" si="10"/>
        <v>0.85999999999999988</v>
      </c>
      <c r="L37" s="57">
        <f t="shared" ca="1" si="11"/>
        <v>128.86025499035298</v>
      </c>
      <c r="M37" s="55">
        <f t="shared" ca="1" si="12"/>
        <v>0.65534179643757751</v>
      </c>
      <c r="N37" s="56">
        <f t="shared" ca="1" si="13"/>
        <v>0.85289626328542911</v>
      </c>
      <c r="O37" s="55">
        <f t="shared" ca="1" si="14"/>
        <v>0.34465820356242249</v>
      </c>
      <c r="P37" s="55">
        <f t="shared" ca="1" si="15"/>
        <v>0.14710373671457086</v>
      </c>
      <c r="Q37" s="57">
        <f t="shared" ca="1" si="1"/>
        <v>57.136175654003047</v>
      </c>
      <c r="R37" s="57">
        <f t="shared" ca="1" si="2"/>
        <v>8.7961234038439038</v>
      </c>
      <c r="S37" s="55">
        <f t="shared" ca="1" si="3"/>
        <v>0.85289626328542911</v>
      </c>
      <c r="T37" s="29">
        <f t="shared" ca="1" si="4"/>
        <v>-0.14710373671457089</v>
      </c>
      <c r="U37" s="58"/>
      <c r="V37" s="10"/>
      <c r="W37" s="10"/>
      <c r="X37" s="10"/>
      <c r="Y37" s="10"/>
      <c r="Z37" s="10"/>
      <c r="AA37" s="64">
        <f ca="1">IFERROR(Sheet3!Q37,"")</f>
        <v>77.829934496501323</v>
      </c>
      <c r="AB37" s="10" t="str">
        <f t="shared" ca="1" si="0"/>
        <v>Hedge</v>
      </c>
      <c r="AC37" s="10" t="str">
        <f t="shared" ca="1" si="5"/>
        <v/>
      </c>
      <c r="AD37" s="65">
        <f ca="1">Sheet3!N37</f>
        <v>4.8983530997327449</v>
      </c>
      <c r="AE37" s="65">
        <f ca="1">Sheet3!O37</f>
        <v>4.5609221534439879</v>
      </c>
      <c r="AF37" s="10" t="str">
        <f t="shared" ca="1" si="6"/>
        <v/>
      </c>
      <c r="AG37" s="10" t="str">
        <f t="shared" ca="1" si="7"/>
        <v/>
      </c>
      <c r="AH37" s="3" t="str">
        <f t="shared" ca="1" si="16"/>
        <v/>
      </c>
      <c r="AI37" s="5" t="str">
        <f t="shared" ca="1" si="9"/>
        <v/>
      </c>
    </row>
    <row r="38" spans="10:35" x14ac:dyDescent="0.2">
      <c r="J38" s="3">
        <v>36</v>
      </c>
      <c r="K38" s="72">
        <f t="shared" si="10"/>
        <v>0.85599999999999987</v>
      </c>
      <c r="L38" s="57">
        <f t="shared" ca="1" si="11"/>
        <v>124.8851657590569</v>
      </c>
      <c r="M38" s="55">
        <f t="shared" ca="1" si="12"/>
        <v>0.63806512965590745</v>
      </c>
      <c r="N38" s="56">
        <f t="shared" ca="1" si="13"/>
        <v>0.84157054735046755</v>
      </c>
      <c r="O38" s="55">
        <f t="shared" ca="1" si="14"/>
        <v>0.3619348703440925</v>
      </c>
      <c r="P38" s="55">
        <f t="shared" ca="1" si="15"/>
        <v>0.1584294526495324</v>
      </c>
      <c r="Q38" s="57">
        <f t="shared" ca="1" si="1"/>
        <v>53.704044604727372</v>
      </c>
      <c r="R38" s="57">
        <f t="shared" ca="1" si="2"/>
        <v>9.3680740771860904</v>
      </c>
      <c r="S38" s="55">
        <f t="shared" ca="1" si="3"/>
        <v>0.84157054735046755</v>
      </c>
      <c r="T38" s="29">
        <f t="shared" ca="1" si="4"/>
        <v>-0.15842945264953245</v>
      </c>
      <c r="U38" s="58"/>
      <c r="V38" s="10"/>
      <c r="W38" s="10"/>
      <c r="X38" s="10"/>
      <c r="Y38" s="10"/>
      <c r="Z38" s="10"/>
      <c r="AA38" s="64">
        <f ca="1">IFERROR(Sheet3!Q38,"")</f>
        <v>70.981337448312047</v>
      </c>
      <c r="AB38" s="10" t="str">
        <f t="shared" ca="1" si="0"/>
        <v>Hedge</v>
      </c>
      <c r="AC38" s="10" t="str">
        <f t="shared" ca="1" si="5"/>
        <v/>
      </c>
      <c r="AD38" s="65">
        <f ca="1">Sheet3!N38</f>
        <v>4.2794672277559158</v>
      </c>
      <c r="AE38" s="65">
        <f ca="1">Sheet3!O38</f>
        <v>4.3732855363186065</v>
      </c>
      <c r="AF38" s="10" t="str">
        <f t="shared" ca="1" si="6"/>
        <v>Hedge</v>
      </c>
      <c r="AG38" s="10" t="str">
        <f t="shared" ca="1" si="7"/>
        <v/>
      </c>
      <c r="AH38" s="3" t="str">
        <f t="shared" ca="1" si="16"/>
        <v>Hedge</v>
      </c>
      <c r="AI38" s="5" t="str">
        <f t="shared" ca="1" si="9"/>
        <v/>
      </c>
    </row>
    <row r="39" spans="10:35" x14ac:dyDescent="0.2">
      <c r="J39" s="3">
        <v>37</v>
      </c>
      <c r="K39" s="72">
        <f t="shared" si="10"/>
        <v>0.85199999999999987</v>
      </c>
      <c r="L39" s="57">
        <f t="shared" ca="1" si="11"/>
        <v>129.37201164193874</v>
      </c>
      <c r="M39" s="55">
        <f t="shared" ca="1" si="12"/>
        <v>0.65899024744114598</v>
      </c>
      <c r="N39" s="56">
        <f t="shared" ca="1" si="13"/>
        <v>0.85447838412859289</v>
      </c>
      <c r="O39" s="55">
        <f t="shared" ca="1" si="14"/>
        <v>0.34100975255885407</v>
      </c>
      <c r="P39" s="55">
        <f t="shared" ca="1" si="15"/>
        <v>0.14552161587140711</v>
      </c>
      <c r="Q39" s="57">
        <f t="shared" ca="1" si="1"/>
        <v>57.44534071412253</v>
      </c>
      <c r="R39" s="57">
        <f t="shared" ca="1" si="2"/>
        <v>8.651527234197026</v>
      </c>
      <c r="S39" s="55">
        <f t="shared" ca="1" si="3"/>
        <v>0.85447838412859289</v>
      </c>
      <c r="T39" s="29">
        <f t="shared" ca="1" si="4"/>
        <v>-0.14552161587140711</v>
      </c>
      <c r="U39" s="58"/>
      <c r="V39" s="10"/>
      <c r="W39" s="10"/>
      <c r="X39" s="10"/>
      <c r="Y39" s="10"/>
      <c r="Z39" s="10"/>
      <c r="AA39" s="64">
        <f ca="1">IFERROR(Sheet3!Q39,"")</f>
        <v>72.992547866274379</v>
      </c>
      <c r="AB39" s="10" t="str">
        <f t="shared" ca="1" si="0"/>
        <v>Hedge</v>
      </c>
      <c r="AC39" s="10" t="str">
        <f t="shared" ca="1" si="5"/>
        <v/>
      </c>
      <c r="AD39" s="65">
        <f ca="1">Sheet3!N39</f>
        <v>4.2623430652354557</v>
      </c>
      <c r="AE39" s="65">
        <f ca="1">Sheet3!O39</f>
        <v>4.2993238889298393</v>
      </c>
      <c r="AF39" s="10" t="str">
        <f t="shared" ca="1" si="6"/>
        <v>Hedge</v>
      </c>
      <c r="AG39" s="10" t="str">
        <f t="shared" ca="1" si="7"/>
        <v/>
      </c>
      <c r="AH39" s="3" t="str">
        <f t="shared" ca="1" si="16"/>
        <v>Hedge</v>
      </c>
      <c r="AI39" s="5" t="str">
        <f t="shared" ca="1" si="9"/>
        <v/>
      </c>
    </row>
    <row r="40" spans="10:35" x14ac:dyDescent="0.2">
      <c r="J40" s="3">
        <v>38</v>
      </c>
      <c r="K40" s="72">
        <f t="shared" si="10"/>
        <v>0.84799999999999986</v>
      </c>
      <c r="L40" s="57">
        <f t="shared" ca="1" si="11"/>
        <v>126.55874597334555</v>
      </c>
      <c r="M40" s="55">
        <f t="shared" ca="1" si="12"/>
        <v>0.64710980422662412</v>
      </c>
      <c r="N40" s="56">
        <f t="shared" ca="1" si="13"/>
        <v>0.84664210494262193</v>
      </c>
      <c r="O40" s="55">
        <f t="shared" ca="1" si="14"/>
        <v>0.35289019577337588</v>
      </c>
      <c r="P40" s="55">
        <f t="shared" ca="1" si="15"/>
        <v>0.1533578950573781</v>
      </c>
      <c r="Q40" s="57">
        <f t="shared" ca="1" si="1"/>
        <v>54.9882462138157</v>
      </c>
      <c r="R40" s="57">
        <f t="shared" ca="1" si="2"/>
        <v>9.0367117759155562</v>
      </c>
      <c r="S40" s="55">
        <f t="shared" ca="1" si="3"/>
        <v>0.84664210494262193</v>
      </c>
      <c r="T40" s="29">
        <f t="shared" ca="1" si="4"/>
        <v>-0.15335789505737807</v>
      </c>
      <c r="U40" s="58"/>
      <c r="V40" s="10"/>
      <c r="W40" s="10"/>
      <c r="X40" s="10"/>
      <c r="Y40" s="10"/>
      <c r="Z40" s="10"/>
      <c r="AA40" s="64">
        <f ca="1">IFERROR(Sheet3!Q40,"")</f>
        <v>68.277449472041837</v>
      </c>
      <c r="AB40" s="10" t="str">
        <f t="shared" ca="1" si="0"/>
        <v/>
      </c>
      <c r="AC40" s="10" t="str">
        <f t="shared" ca="1" si="5"/>
        <v/>
      </c>
      <c r="AD40" s="65">
        <f ca="1">Sheet3!N40</f>
        <v>3.5939518850630918</v>
      </c>
      <c r="AE40" s="65">
        <f ca="1">Sheet3!O40</f>
        <v>3.8290758863520078</v>
      </c>
      <c r="AF40" s="10" t="str">
        <f t="shared" ca="1" si="6"/>
        <v>Hedge</v>
      </c>
      <c r="AG40" s="10" t="str">
        <f t="shared" ca="1" si="7"/>
        <v/>
      </c>
      <c r="AH40" s="3" t="str">
        <f t="shared" ca="1" si="16"/>
        <v/>
      </c>
      <c r="AI40" s="5" t="str">
        <f t="shared" ca="1" si="9"/>
        <v/>
      </c>
    </row>
    <row r="41" spans="10:35" x14ac:dyDescent="0.2">
      <c r="J41" s="3">
        <v>39</v>
      </c>
      <c r="K41" s="72">
        <f t="shared" si="10"/>
        <v>0.84399999999999986</v>
      </c>
      <c r="L41" s="57">
        <f t="shared" ca="1" si="11"/>
        <v>128.51747090676233</v>
      </c>
      <c r="M41" s="55">
        <f t="shared" ca="1" si="12"/>
        <v>0.65662480739879692</v>
      </c>
      <c r="N41" s="56">
        <f t="shared" ca="1" si="13"/>
        <v>0.85230147792246402</v>
      </c>
      <c r="O41" s="55">
        <f t="shared" ca="1" si="14"/>
        <v>0.34337519260120308</v>
      </c>
      <c r="P41" s="55">
        <f t="shared" ca="1" si="15"/>
        <v>0.14769852207753595</v>
      </c>
      <c r="Q41" s="57">
        <f t="shared" ca="1" si="1"/>
        <v>56.587877882974048</v>
      </c>
      <c r="R41" s="57">
        <f t="shared" ca="1" si="2"/>
        <v>8.7066423317840815</v>
      </c>
      <c r="S41" s="55">
        <f t="shared" ca="1" si="3"/>
        <v>0.85230147792246402</v>
      </c>
      <c r="T41" s="29">
        <f t="shared" ca="1" si="4"/>
        <v>-0.14769852207753598</v>
      </c>
      <c r="U41" s="58"/>
      <c r="V41" s="10"/>
      <c r="W41" s="10"/>
      <c r="X41" s="10"/>
      <c r="Y41" s="10"/>
      <c r="Z41" s="10"/>
      <c r="AA41" s="64">
        <f ca="1">IFERROR(Sheet3!Q41,"")</f>
        <v>78.648234270772392</v>
      </c>
      <c r="AB41" s="10" t="str">
        <f t="shared" ca="1" si="0"/>
        <v>Hedge</v>
      </c>
      <c r="AC41" s="10" t="str">
        <f t="shared" ca="1" si="5"/>
        <v/>
      </c>
      <c r="AD41" s="65">
        <f ca="1">Sheet3!N41</f>
        <v>3.2590431210891921</v>
      </c>
      <c r="AE41" s="65">
        <f ca="1">Sheet3!O41</f>
        <v>3.4490540428434642</v>
      </c>
      <c r="AF41" s="10" t="str">
        <f t="shared" ca="1" si="6"/>
        <v>Hedge</v>
      </c>
      <c r="AG41" s="10" t="str">
        <f t="shared" ca="1" si="7"/>
        <v/>
      </c>
      <c r="AH41" s="3" t="str">
        <f t="shared" ca="1" si="16"/>
        <v>Hedge</v>
      </c>
      <c r="AI41" s="5" t="str">
        <f t="shared" ca="1" si="9"/>
        <v/>
      </c>
    </row>
    <row r="42" spans="10:35" x14ac:dyDescent="0.2">
      <c r="J42" s="3">
        <v>40</v>
      </c>
      <c r="K42" s="72">
        <f t="shared" si="10"/>
        <v>0.83999999999999986</v>
      </c>
      <c r="L42" s="57">
        <f t="shared" ca="1" si="11"/>
        <v>123.87601755086747</v>
      </c>
      <c r="M42" s="55">
        <f t="shared" ca="1" si="12"/>
        <v>0.63602723065393363</v>
      </c>
      <c r="N42" s="56">
        <f t="shared" ca="1" si="13"/>
        <v>0.83877123042966717</v>
      </c>
      <c r="O42" s="55">
        <f t="shared" ca="1" si="14"/>
        <v>0.36397276934606637</v>
      </c>
      <c r="P42" s="55">
        <f t="shared" ca="1" si="15"/>
        <v>0.1612287695703328</v>
      </c>
      <c r="Q42" s="57">
        <f t="shared" ca="1" si="1"/>
        <v>52.598331611591611</v>
      </c>
      <c r="R42" s="57">
        <f t="shared" ca="1" si="2"/>
        <v>9.3875836868796299</v>
      </c>
      <c r="S42" s="55">
        <f t="shared" ca="1" si="3"/>
        <v>0.83877123042966717</v>
      </c>
      <c r="T42" s="29">
        <f t="shared" ca="1" si="4"/>
        <v>-0.16122876957033283</v>
      </c>
      <c r="U42" s="58"/>
      <c r="V42" s="10"/>
      <c r="W42" s="10"/>
      <c r="X42" s="10"/>
      <c r="Y42" s="10"/>
      <c r="Z42" s="10"/>
      <c r="AA42" s="64">
        <f ca="1">IFERROR(Sheet3!Q42,"")</f>
        <v>68.52501713204019</v>
      </c>
      <c r="AB42" s="10" t="str">
        <f t="shared" ca="1" si="0"/>
        <v/>
      </c>
      <c r="AC42" s="10" t="str">
        <f t="shared" ca="1" si="5"/>
        <v/>
      </c>
      <c r="AD42" s="65">
        <f ca="1">Sheet3!N42</f>
        <v>2.2442951247778495</v>
      </c>
      <c r="AE42" s="65">
        <f ca="1">Sheet3!O42</f>
        <v>2.6458814307997214</v>
      </c>
      <c r="AF42" s="10" t="str">
        <f t="shared" ca="1" si="6"/>
        <v>Hedge</v>
      </c>
      <c r="AG42" s="10" t="str">
        <f t="shared" ca="1" si="7"/>
        <v/>
      </c>
      <c r="AH42" s="3" t="str">
        <f t="shared" ca="1" si="16"/>
        <v/>
      </c>
      <c r="AI42" s="5" t="str">
        <f t="shared" ca="1" si="9"/>
        <v/>
      </c>
    </row>
    <row r="43" spans="10:35" x14ac:dyDescent="0.2">
      <c r="J43" s="3">
        <v>41</v>
      </c>
      <c r="K43" s="72">
        <f t="shared" si="10"/>
        <v>0.83599999999999985</v>
      </c>
      <c r="L43" s="57">
        <f t="shared" ca="1" si="11"/>
        <v>130.94402878443859</v>
      </c>
      <c r="M43" s="55">
        <f t="shared" ca="1" si="12"/>
        <v>0.6687109845075967</v>
      </c>
      <c r="N43" s="56">
        <f t="shared" ca="1" si="13"/>
        <v>0.85912308015540129</v>
      </c>
      <c r="O43" s="55">
        <f t="shared" ca="1" si="14"/>
        <v>0.3312890154924033</v>
      </c>
      <c r="P43" s="55">
        <f t="shared" ca="1" si="15"/>
        <v>0.14087691984459871</v>
      </c>
      <c r="Q43" s="57">
        <f t="shared" ca="1" si="1"/>
        <v>58.535862943450006</v>
      </c>
      <c r="R43" s="57">
        <f t="shared" ca="1" si="2"/>
        <v>8.2861485099690988</v>
      </c>
      <c r="S43" s="55">
        <f t="shared" ca="1" si="3"/>
        <v>0.85912308015540129</v>
      </c>
      <c r="T43" s="29">
        <f t="shared" ca="1" si="4"/>
        <v>-0.14087691984459871</v>
      </c>
      <c r="U43" s="58"/>
      <c r="V43" s="10"/>
      <c r="W43" s="10"/>
      <c r="X43" s="10"/>
      <c r="Y43" s="10"/>
      <c r="Z43" s="10"/>
      <c r="AA43" s="64">
        <f ca="1">IFERROR(Sheet3!Q43,"")</f>
        <v>70.507066239760832</v>
      </c>
      <c r="AB43" s="10" t="str">
        <f t="shared" ca="1" si="0"/>
        <v>Hedge</v>
      </c>
      <c r="AC43" s="10" t="str">
        <f t="shared" ca="1" si="5"/>
        <v/>
      </c>
      <c r="AD43" s="65">
        <f ca="1">Sheet3!N43</f>
        <v>2.495878016236091</v>
      </c>
      <c r="AE43" s="65">
        <f ca="1">Sheet3!O43</f>
        <v>2.5458791544239681</v>
      </c>
      <c r="AF43" s="10" t="str">
        <f t="shared" ca="1" si="6"/>
        <v>Hedge</v>
      </c>
      <c r="AG43" s="10" t="str">
        <f t="shared" ca="1" si="7"/>
        <v/>
      </c>
      <c r="AH43" s="3" t="str">
        <f t="shared" ca="1" si="16"/>
        <v>Hedge</v>
      </c>
      <c r="AI43" s="5" t="str">
        <f t="shared" ca="1" si="9"/>
        <v/>
      </c>
    </row>
    <row r="44" spans="10:35" x14ac:dyDescent="0.2">
      <c r="J44" s="3">
        <v>42</v>
      </c>
      <c r="K44" s="72">
        <f t="shared" si="10"/>
        <v>0.83199999999999985</v>
      </c>
      <c r="L44" s="57">
        <f t="shared" ca="1" si="11"/>
        <v>123.15585830558204</v>
      </c>
      <c r="M44" s="55">
        <f t="shared" ca="1" si="12"/>
        <v>0.63395194465189098</v>
      </c>
      <c r="N44" s="56">
        <f t="shared" ca="1" si="13"/>
        <v>0.8366633887368925</v>
      </c>
      <c r="O44" s="55">
        <f t="shared" ca="1" si="14"/>
        <v>0.36604805534810902</v>
      </c>
      <c r="P44" s="55">
        <f t="shared" ca="1" si="15"/>
        <v>0.16333661126310753</v>
      </c>
      <c r="Q44" s="57">
        <f t="shared" ca="1" si="1"/>
        <v>51.865260657979171</v>
      </c>
      <c r="R44" s="57">
        <f t="shared" ca="1" si="2"/>
        <v>9.4327718861402587</v>
      </c>
      <c r="S44" s="55">
        <f t="shared" ca="1" si="3"/>
        <v>0.8366633887368925</v>
      </c>
      <c r="T44" s="29">
        <f t="shared" ca="1" si="4"/>
        <v>-0.1633366112631075</v>
      </c>
      <c r="U44" s="58"/>
      <c r="V44" s="10"/>
      <c r="W44" s="10"/>
      <c r="X44" s="10"/>
      <c r="Y44" s="10"/>
      <c r="Z44" s="10"/>
      <c r="AA44" s="64">
        <f ca="1">IFERROR(Sheet3!Q44,"")</f>
        <v>62.814118915417474</v>
      </c>
      <c r="AB44" s="10" t="str">
        <f t="shared" ca="1" si="0"/>
        <v/>
      </c>
      <c r="AC44" s="10" t="str">
        <f t="shared" ca="1" si="5"/>
        <v/>
      </c>
      <c r="AD44" s="65">
        <f ca="1">Sheet3!N44</f>
        <v>1.4252409600838689</v>
      </c>
      <c r="AE44" s="65">
        <f ca="1">Sheet3!O44</f>
        <v>1.798787024863902</v>
      </c>
      <c r="AF44" s="10" t="str">
        <f t="shared" ca="1" si="6"/>
        <v>Hedge</v>
      </c>
      <c r="AG44" s="10" t="str">
        <f t="shared" ca="1" si="7"/>
        <v/>
      </c>
      <c r="AH44" s="3" t="str">
        <f t="shared" ca="1" si="16"/>
        <v/>
      </c>
      <c r="AI44" s="5" t="str">
        <f t="shared" ca="1" si="9"/>
        <v/>
      </c>
    </row>
    <row r="45" spans="10:35" x14ac:dyDescent="0.2">
      <c r="J45" s="3">
        <v>43</v>
      </c>
      <c r="K45" s="72">
        <f t="shared" si="10"/>
        <v>0.82799999999999985</v>
      </c>
      <c r="L45" s="57">
        <f t="shared" ca="1" si="11"/>
        <v>124.16224603873461</v>
      </c>
      <c r="M45" s="55">
        <f t="shared" ca="1" si="12"/>
        <v>0.639422221518825</v>
      </c>
      <c r="N45" s="56">
        <f t="shared" ca="1" si="13"/>
        <v>0.83985847276143533</v>
      </c>
      <c r="O45" s="55">
        <f t="shared" ca="1" si="14"/>
        <v>0.36057777848117506</v>
      </c>
      <c r="P45" s="55">
        <f t="shared" ca="1" si="15"/>
        <v>0.16014152723856467</v>
      </c>
      <c r="Q45" s="57">
        <f t="shared" ca="1" si="1"/>
        <v>52.643812837972177</v>
      </c>
      <c r="R45" s="57">
        <f t="shared" ca="1" si="2"/>
        <v>9.2340019775149678</v>
      </c>
      <c r="S45" s="55">
        <f t="shared" ca="1" si="3"/>
        <v>0.83985847276143533</v>
      </c>
      <c r="T45" s="29">
        <f t="shared" ca="1" si="4"/>
        <v>-0.16014152723856467</v>
      </c>
      <c r="U45" s="58"/>
      <c r="V45" s="10"/>
      <c r="W45" s="10"/>
      <c r="X45" s="10"/>
      <c r="Y45" s="10"/>
      <c r="Z45" s="10"/>
      <c r="AA45" s="64">
        <f ca="1">IFERROR(Sheet3!Q45,"")</f>
        <v>64.702069333518793</v>
      </c>
      <c r="AB45" s="10" t="str">
        <f t="shared" ca="1" si="0"/>
        <v/>
      </c>
      <c r="AC45" s="10" t="str">
        <f t="shared" ca="1" si="5"/>
        <v/>
      </c>
      <c r="AD45" s="65">
        <f ca="1">Sheet3!N45</f>
        <v>0.89340349721746293</v>
      </c>
      <c r="AE45" s="65">
        <f ca="1">Sheet3!O45</f>
        <v>1.1951980064329426</v>
      </c>
      <c r="AF45" s="10" t="str">
        <f t="shared" ca="1" si="6"/>
        <v>Hedge</v>
      </c>
      <c r="AG45" s="10" t="str">
        <f t="shared" ca="1" si="7"/>
        <v/>
      </c>
      <c r="AH45" s="3" t="str">
        <f t="shared" ca="1" si="16"/>
        <v/>
      </c>
      <c r="AI45" s="5" t="str">
        <f t="shared" ca="1" si="9"/>
        <v/>
      </c>
    </row>
    <row r="46" spans="10:35" x14ac:dyDescent="0.2">
      <c r="J46" s="3">
        <v>44</v>
      </c>
      <c r="K46" s="72">
        <f t="shared" si="10"/>
        <v>0.82399999999999984</v>
      </c>
      <c r="L46" s="57">
        <f t="shared" ca="1" si="11"/>
        <v>122.81094617856137</v>
      </c>
      <c r="M46" s="55">
        <f t="shared" ca="1" si="12"/>
        <v>0.63364926101660779</v>
      </c>
      <c r="N46" s="56">
        <f t="shared" ca="1" si="13"/>
        <v>0.83570435884840277</v>
      </c>
      <c r="O46" s="55">
        <f t="shared" ca="1" si="14"/>
        <v>0.36635073898339221</v>
      </c>
      <c r="P46" s="55">
        <f t="shared" ca="1" si="15"/>
        <v>0.16429564115159725</v>
      </c>
      <c r="Q46" s="57">
        <f t="shared" ca="1" si="1"/>
        <v>51.446498104066933</v>
      </c>
      <c r="R46" s="57">
        <f t="shared" ca="1" si="2"/>
        <v>9.4170632138329253</v>
      </c>
      <c r="S46" s="55">
        <f t="shared" ca="1" si="3"/>
        <v>0.83570435884840277</v>
      </c>
      <c r="T46" s="29">
        <f t="shared" ca="1" si="4"/>
        <v>-0.16429564115159723</v>
      </c>
      <c r="U46" s="58"/>
      <c r="V46" s="10"/>
      <c r="W46" s="10"/>
      <c r="X46" s="10"/>
      <c r="Y46" s="10"/>
      <c r="Z46" s="10"/>
      <c r="AA46" s="64">
        <f ca="1">IFERROR(Sheet3!Q46,"")</f>
        <v>59.710664526806212</v>
      </c>
      <c r="AB46" s="10" t="str">
        <f t="shared" ca="1" si="0"/>
        <v/>
      </c>
      <c r="AC46" s="10" t="str">
        <f t="shared" ca="1" si="5"/>
        <v/>
      </c>
      <c r="AD46" s="65">
        <f ca="1">Sheet3!N46</f>
        <v>0.37002330251777948</v>
      </c>
      <c r="AE46" s="65">
        <f ca="1">Sheet3!O46</f>
        <v>0.64508153715616723</v>
      </c>
      <c r="AF46" s="10" t="str">
        <f t="shared" ca="1" si="6"/>
        <v>Hedge</v>
      </c>
      <c r="AG46" s="10" t="str">
        <f t="shared" ca="1" si="7"/>
        <v/>
      </c>
      <c r="AH46" s="3" t="str">
        <f t="shared" ca="1" si="16"/>
        <v/>
      </c>
      <c r="AI46" s="5" t="str">
        <f t="shared" ca="1" si="9"/>
        <v/>
      </c>
    </row>
    <row r="47" spans="10:35" x14ac:dyDescent="0.2">
      <c r="J47" s="3">
        <v>45</v>
      </c>
      <c r="K47" s="72">
        <f t="shared" si="10"/>
        <v>0.81999999999999984</v>
      </c>
      <c r="L47" s="57">
        <f t="shared" ca="1" si="11"/>
        <v>131.43340644844497</v>
      </c>
      <c r="M47" s="55">
        <f t="shared" ca="1" si="12"/>
        <v>0.67378556963636149</v>
      </c>
      <c r="N47" s="56">
        <f t="shared" ca="1" si="13"/>
        <v>0.86087689579277593</v>
      </c>
      <c r="O47" s="55">
        <f t="shared" ca="1" si="14"/>
        <v>0.32621443036363851</v>
      </c>
      <c r="P47" s="55">
        <f t="shared" ca="1" si="15"/>
        <v>0.13912310420722401</v>
      </c>
      <c r="Q47" s="57">
        <f t="shared" ca="1" si="1"/>
        <v>58.698968229890426</v>
      </c>
      <c r="R47" s="57">
        <f t="shared" ca="1" si="2"/>
        <v>8.0761596491067529</v>
      </c>
      <c r="S47" s="55">
        <f t="shared" ca="1" si="3"/>
        <v>0.86087689579277593</v>
      </c>
      <c r="T47" s="29">
        <f t="shared" ca="1" si="4"/>
        <v>-0.13912310420722407</v>
      </c>
      <c r="U47" s="58"/>
      <c r="V47" s="10"/>
      <c r="W47" s="10"/>
      <c r="X47" s="10"/>
      <c r="Y47" s="10"/>
      <c r="Z47" s="10"/>
      <c r="AA47" s="64">
        <f ca="1">IFERROR(Sheet3!Q47,"")</f>
        <v>65.629511318317611</v>
      </c>
      <c r="AB47" s="10" t="str">
        <f t="shared" ca="1" si="0"/>
        <v/>
      </c>
      <c r="AC47" s="10" t="str">
        <f t="shared" ca="1" si="5"/>
        <v/>
      </c>
      <c r="AD47" s="65">
        <f ca="1">Sheet3!N47</f>
        <v>1.2158803478279054</v>
      </c>
      <c r="AE47" s="65">
        <f ca="1">Sheet3!O47</f>
        <v>1.0256140776039928</v>
      </c>
      <c r="AF47" s="10" t="str">
        <f t="shared" ca="1" si="6"/>
        <v/>
      </c>
      <c r="AG47" s="10" t="str">
        <f t="shared" ca="1" si="7"/>
        <v/>
      </c>
      <c r="AH47" s="3" t="str">
        <f t="shared" ca="1" si="16"/>
        <v/>
      </c>
      <c r="AI47" s="5" t="str">
        <f t="shared" ca="1" si="9"/>
        <v/>
      </c>
    </row>
    <row r="48" spans="10:35" x14ac:dyDescent="0.2">
      <c r="J48" s="3">
        <v>46</v>
      </c>
      <c r="K48" s="72">
        <f t="shared" si="10"/>
        <v>0.81599999999999984</v>
      </c>
      <c r="L48" s="57">
        <f t="shared" ca="1" si="11"/>
        <v>131.80160568827452</v>
      </c>
      <c r="M48" s="55">
        <f t="shared" ca="1" si="12"/>
        <v>0.67612771560617835</v>
      </c>
      <c r="N48" s="56">
        <f t="shared" ca="1" si="13"/>
        <v>0.86197304509284634</v>
      </c>
      <c r="O48" s="55">
        <f t="shared" ca="1" si="14"/>
        <v>0.32387228439382165</v>
      </c>
      <c r="P48" s="55">
        <f t="shared" ca="1" si="15"/>
        <v>0.13802695490715369</v>
      </c>
      <c r="Q48" s="57">
        <f t="shared" ca="1" si="1"/>
        <v>58.951473146655601</v>
      </c>
      <c r="R48" s="57">
        <f t="shared" ca="1" si="2"/>
        <v>7.9895623784299197</v>
      </c>
      <c r="S48" s="55">
        <f t="shared" ca="1" si="3"/>
        <v>0.86197304509284634</v>
      </c>
      <c r="T48" s="29">
        <f t="shared" ca="1" si="4"/>
        <v>-0.13802695490715366</v>
      </c>
      <c r="U48" s="58"/>
      <c r="V48" s="10"/>
      <c r="W48" s="10"/>
      <c r="X48" s="10"/>
      <c r="Y48" s="10"/>
      <c r="Z48" s="10"/>
      <c r="AA48" s="64">
        <f ca="1">IFERROR(Sheet3!Q48,"")</f>
        <v>64.268461716675375</v>
      </c>
      <c r="AB48" s="10" t="str">
        <f t="shared" ca="1" si="0"/>
        <v/>
      </c>
      <c r="AC48" s="10" t="str">
        <f t="shared" ca="1" si="5"/>
        <v/>
      </c>
      <c r="AD48" s="65">
        <f ca="1">Sheet3!N48</f>
        <v>1.6350386474487095</v>
      </c>
      <c r="AE48" s="65">
        <f ca="1">Sheet3!O48</f>
        <v>1.4318971241671372</v>
      </c>
      <c r="AF48" s="10" t="str">
        <f t="shared" ca="1" si="6"/>
        <v/>
      </c>
      <c r="AG48" s="10" t="str">
        <f t="shared" ca="1" si="7"/>
        <v/>
      </c>
      <c r="AH48" s="3" t="str">
        <f t="shared" ca="1" si="16"/>
        <v/>
      </c>
      <c r="AI48" s="5" t="str">
        <f t="shared" ca="1" si="9"/>
        <v/>
      </c>
    </row>
    <row r="49" spans="10:35" x14ac:dyDescent="0.2">
      <c r="J49" s="3">
        <v>47</v>
      </c>
      <c r="K49" s="72">
        <f t="shared" si="10"/>
        <v>0.81199999999999983</v>
      </c>
      <c r="L49" s="57">
        <f t="shared" ca="1" si="11"/>
        <v>127.14815662585148</v>
      </c>
      <c r="M49" s="55">
        <f t="shared" ca="1" si="12"/>
        <v>0.6561652215079613</v>
      </c>
      <c r="N49" s="56">
        <f t="shared" ca="1" si="13"/>
        <v>0.84915053642590144</v>
      </c>
      <c r="O49" s="55">
        <f t="shared" ca="1" si="14"/>
        <v>0.3438347784920387</v>
      </c>
      <c r="P49" s="55">
        <f t="shared" ca="1" si="15"/>
        <v>0.15084946357409854</v>
      </c>
      <c r="Q49" s="57">
        <f t="shared" ca="1" si="1"/>
        <v>54.904629732203439</v>
      </c>
      <c r="R49" s="57">
        <f t="shared" ca="1" si="2"/>
        <v>8.6252755556129195</v>
      </c>
      <c r="S49" s="55">
        <f t="shared" ca="1" si="3"/>
        <v>0.84915053642590144</v>
      </c>
      <c r="T49" s="29">
        <f t="shared" ca="1" si="4"/>
        <v>-0.15084946357409856</v>
      </c>
      <c r="U49" s="58"/>
      <c r="V49" s="10"/>
      <c r="W49" s="10"/>
      <c r="X49" s="10"/>
      <c r="Y49" s="10"/>
      <c r="Z49" s="10"/>
      <c r="AA49" s="64">
        <f ca="1">IFERROR(Sheet3!Q49,"")</f>
        <v>57.856499192320904</v>
      </c>
      <c r="AB49" s="10" t="str">
        <f t="shared" ca="1" si="0"/>
        <v/>
      </c>
      <c r="AC49" s="10" t="str">
        <f t="shared" ca="1" si="5"/>
        <v/>
      </c>
      <c r="AD49" s="65">
        <f ca="1">Sheet3!N49</f>
        <v>1.1291272890935034</v>
      </c>
      <c r="AE49" s="65">
        <f ca="1">Sheet3!O49</f>
        <v>1.2300505674513813</v>
      </c>
      <c r="AF49" s="10" t="str">
        <f t="shared" ca="1" si="6"/>
        <v>Hedge</v>
      </c>
      <c r="AG49" s="10" t="str">
        <f t="shared" ca="1" si="7"/>
        <v/>
      </c>
      <c r="AH49" s="3" t="str">
        <f t="shared" ca="1" si="16"/>
        <v/>
      </c>
      <c r="AI49" s="5" t="str">
        <f t="shared" ca="1" si="9"/>
        <v/>
      </c>
    </row>
    <row r="50" spans="10:35" x14ac:dyDescent="0.2">
      <c r="J50" s="3">
        <v>48</v>
      </c>
      <c r="K50" s="72">
        <f t="shared" si="10"/>
        <v>0.80799999999999983</v>
      </c>
      <c r="L50" s="57">
        <f t="shared" ca="1" si="11"/>
        <v>120.35881840189072</v>
      </c>
      <c r="M50" s="55">
        <f t="shared" ca="1" si="12"/>
        <v>0.62429741442706677</v>
      </c>
      <c r="N50" s="56">
        <f t="shared" ca="1" si="13"/>
        <v>0.82792795564288335</v>
      </c>
      <c r="O50" s="55">
        <f t="shared" ca="1" si="14"/>
        <v>0.37570258557293323</v>
      </c>
      <c r="P50" s="55">
        <f t="shared" ca="1" si="15"/>
        <v>0.1720720443571167</v>
      </c>
      <c r="Q50" s="57">
        <f t="shared" ca="1" si="1"/>
        <v>49.144067887946534</v>
      </c>
      <c r="R50" s="57">
        <f t="shared" ca="1" si="2"/>
        <v>9.6831699451257904</v>
      </c>
      <c r="S50" s="55">
        <f t="shared" ca="1" si="3"/>
        <v>0.82792795564288335</v>
      </c>
      <c r="T50" s="29">
        <f t="shared" ca="1" si="4"/>
        <v>-0.17207204435711665</v>
      </c>
      <c r="U50" s="58"/>
      <c r="V50" s="10"/>
      <c r="W50" s="10"/>
      <c r="X50" s="10"/>
      <c r="Y50" s="10"/>
      <c r="Z50" s="10"/>
      <c r="AA50" s="64">
        <f ca="1">IFERROR(Sheet3!Q50,"")</f>
        <v>41.769216145956008</v>
      </c>
      <c r="AB50" s="10" t="str">
        <f t="shared" ca="1" si="0"/>
        <v/>
      </c>
      <c r="AC50" s="10" t="str">
        <f t="shared" ca="1" si="5"/>
        <v/>
      </c>
      <c r="AD50" s="65">
        <f ca="1">Sheet3!N50</f>
        <v>-0.12121235116362072</v>
      </c>
      <c r="AE50" s="65">
        <f ca="1">Sheet3!O50</f>
        <v>0.32920862170804666</v>
      </c>
      <c r="AF50" s="10" t="str">
        <f t="shared" ca="1" si="6"/>
        <v/>
      </c>
      <c r="AG50" s="10" t="str">
        <f t="shared" ca="1" si="7"/>
        <v/>
      </c>
      <c r="AH50" s="3" t="str">
        <f t="shared" ca="1" si="16"/>
        <v/>
      </c>
      <c r="AI50" s="5" t="str">
        <f t="shared" ca="1" si="9"/>
        <v/>
      </c>
    </row>
    <row r="51" spans="10:35" x14ac:dyDescent="0.2">
      <c r="J51" s="3">
        <v>49</v>
      </c>
      <c r="K51" s="72">
        <f t="shared" si="10"/>
        <v>0.80399999999999983</v>
      </c>
      <c r="L51" s="57">
        <f t="shared" ca="1" si="11"/>
        <v>119.12352627944202</v>
      </c>
      <c r="M51" s="55">
        <f t="shared" ca="1" si="12"/>
        <v>0.61872184966213961</v>
      </c>
      <c r="N51" s="56">
        <f t="shared" ca="1" si="13"/>
        <v>0.82375955725828454</v>
      </c>
      <c r="O51" s="55">
        <f t="shared" ca="1" si="14"/>
        <v>0.38127815033786033</v>
      </c>
      <c r="P51" s="55">
        <f t="shared" ca="1" si="15"/>
        <v>0.17624044274171546</v>
      </c>
      <c r="Q51" s="57">
        <f t="shared" ca="1" si="1"/>
        <v>48.057809850945652</v>
      </c>
      <c r="R51" s="57">
        <f t="shared" ca="1" si="2"/>
        <v>9.8613325247532551</v>
      </c>
      <c r="S51" s="55">
        <f t="shared" ca="1" si="3"/>
        <v>0.82375955725828454</v>
      </c>
      <c r="T51" s="29">
        <f t="shared" ca="1" si="4"/>
        <v>-0.17624044274171546</v>
      </c>
      <c r="U51" s="58"/>
      <c r="V51" s="10"/>
      <c r="W51" s="10"/>
      <c r="X51" s="10"/>
      <c r="Y51" s="10"/>
      <c r="Z51" s="10"/>
      <c r="AA51" s="64">
        <f ca="1">IFERROR(Sheet3!Q51,"")</f>
        <v>41.42259162567975</v>
      </c>
      <c r="AB51" s="10" t="str">
        <f t="shared" ca="1" si="0"/>
        <v/>
      </c>
      <c r="AC51" s="10" t="str">
        <f t="shared" ca="1" si="5"/>
        <v/>
      </c>
      <c r="AD51" s="65">
        <f ca="1">Sheet3!N51</f>
        <v>-0.94468495221634896</v>
      </c>
      <c r="AE51" s="65">
        <f ca="1">Sheet3!O51</f>
        <v>-0.52005376090821698</v>
      </c>
      <c r="AF51" s="10" t="str">
        <f t="shared" ca="1" si="6"/>
        <v/>
      </c>
      <c r="AG51" s="10" t="str">
        <f t="shared" ca="1" si="7"/>
        <v/>
      </c>
      <c r="AH51" s="3" t="str">
        <f t="shared" ca="1" si="16"/>
        <v/>
      </c>
      <c r="AI51" s="5" t="str">
        <f t="shared" ca="1" si="9"/>
        <v/>
      </c>
    </row>
    <row r="52" spans="10:35" x14ac:dyDescent="0.2">
      <c r="J52" s="3">
        <v>50</v>
      </c>
      <c r="K52" s="72">
        <f t="shared" si="10"/>
        <v>0.79999999999999982</v>
      </c>
      <c r="L52" s="57">
        <f t="shared" ca="1" si="11"/>
        <v>117.11042809391245</v>
      </c>
      <c r="M52" s="55">
        <f t="shared" ca="1" si="12"/>
        <v>0.60897489336575739</v>
      </c>
      <c r="N52" s="56">
        <f t="shared" ca="1" si="13"/>
        <v>0.816669981940784</v>
      </c>
      <c r="O52" s="55">
        <f t="shared" ca="1" si="14"/>
        <v>0.39102510663424261</v>
      </c>
      <c r="P52" s="55">
        <f t="shared" ca="1" si="15"/>
        <v>0.18333001805921598</v>
      </c>
      <c r="Q52" s="57">
        <f t="shared" ca="1" si="1"/>
        <v>46.340285281168022</v>
      </c>
      <c r="R52" s="57">
        <f t="shared" ca="1" si="2"/>
        <v>10.186045122830478</v>
      </c>
      <c r="S52" s="55">
        <f t="shared" ca="1" si="3"/>
        <v>0.816669981940784</v>
      </c>
      <c r="T52" s="29">
        <f t="shared" ca="1" si="4"/>
        <v>-0.183330018059216</v>
      </c>
      <c r="U52" s="58"/>
      <c r="V52" s="10"/>
      <c r="W52" s="10"/>
      <c r="X52" s="10"/>
      <c r="Y52" s="10"/>
      <c r="Z52" s="10"/>
      <c r="AA52" s="64">
        <f ca="1">IFERROR(Sheet3!Q52,"")</f>
        <v>42.905742940062758</v>
      </c>
      <c r="AB52" s="10" t="str">
        <f t="shared" ca="1" si="0"/>
        <v/>
      </c>
      <c r="AC52" s="10" t="str">
        <f t="shared" ca="1" si="5"/>
        <v/>
      </c>
      <c r="AD52" s="65">
        <f ca="1">Sheet3!N52</f>
        <v>-1.589304434033977</v>
      </c>
      <c r="AE52" s="65">
        <f ca="1">Sheet3!O52</f>
        <v>-1.2328875429920572</v>
      </c>
      <c r="AF52" s="10" t="str">
        <f t="shared" ca="1" si="6"/>
        <v/>
      </c>
      <c r="AG52" s="10" t="str">
        <f t="shared" ca="1" si="7"/>
        <v/>
      </c>
      <c r="AH52" s="3" t="str">
        <f t="shared" ca="1" si="16"/>
        <v/>
      </c>
      <c r="AI52" s="5" t="str">
        <f t="shared" ca="1" si="9"/>
        <v/>
      </c>
    </row>
    <row r="53" spans="10:35" x14ac:dyDescent="0.2">
      <c r="J53" s="3">
        <v>51</v>
      </c>
      <c r="K53" s="72">
        <f t="shared" si="10"/>
        <v>0.79599999999999982</v>
      </c>
      <c r="L53" s="57">
        <f t="shared" ca="1" si="11"/>
        <v>114.67408989490808</v>
      </c>
      <c r="M53" s="55">
        <f t="shared" ca="1" si="12"/>
        <v>0.59664512658756241</v>
      </c>
      <c r="N53" s="56">
        <f t="shared" ca="1" si="13"/>
        <v>0.80763240622728805</v>
      </c>
      <c r="O53" s="55">
        <f t="shared" ca="1" si="14"/>
        <v>0.40335487341243759</v>
      </c>
      <c r="P53" s="55">
        <f t="shared" ca="1" si="15"/>
        <v>0.19236759377271198</v>
      </c>
      <c r="Q53" s="57">
        <f t="shared" ca="1" si="1"/>
        <v>44.295004263129101</v>
      </c>
      <c r="R53" s="57">
        <f t="shared" ca="1" si="2"/>
        <v>10.606251778043269</v>
      </c>
      <c r="S53" s="55">
        <f t="shared" ca="1" si="3"/>
        <v>0.80763240622728805</v>
      </c>
      <c r="T53" s="29">
        <f t="shared" ca="1" si="4"/>
        <v>-0.19236759377271195</v>
      </c>
      <c r="U53" s="58"/>
      <c r="V53" s="10"/>
      <c r="W53" s="10"/>
      <c r="X53" s="10"/>
      <c r="Y53" s="10"/>
      <c r="Z53" s="10"/>
      <c r="AA53" s="64">
        <f ca="1">IFERROR(Sheet3!Q53,"")</f>
        <v>36.067129012907273</v>
      </c>
      <c r="AB53" s="10" t="str">
        <f t="shared" ca="1" si="0"/>
        <v/>
      </c>
      <c r="AC53" s="10" t="str">
        <f t="shared" ca="1" si="5"/>
        <v/>
      </c>
      <c r="AD53" s="65">
        <f ca="1">Sheet3!N53</f>
        <v>-2.151992955268355</v>
      </c>
      <c r="AE53" s="65">
        <f ca="1">Sheet3!O53</f>
        <v>-1.8456244845095893</v>
      </c>
      <c r="AF53" s="10" t="str">
        <f t="shared" ca="1" si="6"/>
        <v/>
      </c>
      <c r="AG53" s="10" t="str">
        <f t="shared" ca="1" si="7"/>
        <v/>
      </c>
      <c r="AH53" s="3" t="str">
        <f t="shared" ca="1" si="16"/>
        <v/>
      </c>
      <c r="AI53" s="5" t="str">
        <f t="shared" ca="1" si="9"/>
        <v/>
      </c>
    </row>
    <row r="54" spans="10:35" x14ac:dyDescent="0.2">
      <c r="J54" s="3">
        <v>52</v>
      </c>
      <c r="K54" s="72">
        <f t="shared" si="10"/>
        <v>0.79199999999999982</v>
      </c>
      <c r="L54" s="57">
        <f t="shared" ca="1" si="11"/>
        <v>112.11338131449982</v>
      </c>
      <c r="M54" s="55">
        <f t="shared" ca="1" si="12"/>
        <v>0.58317921351636981</v>
      </c>
      <c r="N54" s="56">
        <f t="shared" ca="1" si="13"/>
        <v>0.79757597553914661</v>
      </c>
      <c r="O54" s="55">
        <f t="shared" ca="1" si="14"/>
        <v>0.41682078648363019</v>
      </c>
      <c r="P54" s="55">
        <f t="shared" ca="1" si="15"/>
        <v>0.20242402446085342</v>
      </c>
      <c r="Q54" s="57">
        <f t="shared" ca="1" si="1"/>
        <v>42.172968607546572</v>
      </c>
      <c r="R54" s="57">
        <f t="shared" ca="1" si="2"/>
        <v>11.074084672816198</v>
      </c>
      <c r="S54" s="55">
        <f t="shared" ca="1" si="3"/>
        <v>0.79757597553914661</v>
      </c>
      <c r="T54" s="29">
        <f t="shared" ca="1" si="4"/>
        <v>-0.20242402446085339</v>
      </c>
      <c r="U54" s="58"/>
      <c r="V54" s="10"/>
      <c r="W54" s="10"/>
      <c r="X54" s="10"/>
      <c r="Y54" s="10"/>
      <c r="Z54" s="10"/>
      <c r="AA54" s="64">
        <f ca="1">IFERROR(Sheet3!Q54,"")</f>
        <v>36.240657311406132</v>
      </c>
      <c r="AB54" s="10" t="str">
        <f t="shared" ca="1" si="0"/>
        <v/>
      </c>
      <c r="AC54" s="10" t="str">
        <f t="shared" ca="1" si="5"/>
        <v/>
      </c>
      <c r="AD54" s="65">
        <f ca="1">Sheet3!N54</f>
        <v>-2.650055113629918</v>
      </c>
      <c r="AE54" s="65">
        <f ca="1">Sheet3!O54</f>
        <v>-2.3819115705898084</v>
      </c>
      <c r="AF54" s="10" t="str">
        <f t="shared" ca="1" si="6"/>
        <v/>
      </c>
      <c r="AG54" s="10" t="str">
        <f t="shared" ca="1" si="7"/>
        <v/>
      </c>
      <c r="AH54" s="3" t="str">
        <f t="shared" ca="1" si="16"/>
        <v/>
      </c>
      <c r="AI54" s="5" t="str">
        <f t="shared" ca="1" si="9"/>
        <v/>
      </c>
    </row>
    <row r="55" spans="10:35" x14ac:dyDescent="0.2">
      <c r="J55" s="3">
        <v>53</v>
      </c>
      <c r="K55" s="72">
        <f t="shared" si="10"/>
        <v>0.78799999999999981</v>
      </c>
      <c r="L55" s="57">
        <f t="shared" ca="1" si="11"/>
        <v>106.07358079559046</v>
      </c>
      <c r="M55" s="55">
        <f t="shared" ca="1" si="12"/>
        <v>0.54872627829233545</v>
      </c>
      <c r="N55" s="56">
        <f t="shared" ca="1" si="13"/>
        <v>0.77151018030671181</v>
      </c>
      <c r="O55" s="55">
        <f t="shared" ca="1" si="14"/>
        <v>0.45127372170766455</v>
      </c>
      <c r="P55" s="55">
        <f t="shared" ca="1" si="15"/>
        <v>0.22848981969328816</v>
      </c>
      <c r="Q55" s="57">
        <f t="shared" ca="1" si="1"/>
        <v>37.366057207335245</v>
      </c>
      <c r="R55" s="57">
        <f t="shared" ca="1" si="2"/>
        <v>12.336144260940411</v>
      </c>
      <c r="S55" s="55">
        <f t="shared" ca="1" si="3"/>
        <v>0.77151018030671181</v>
      </c>
      <c r="T55" s="29">
        <f t="shared" ca="1" si="4"/>
        <v>-0.22848981969328819</v>
      </c>
      <c r="U55" s="58"/>
      <c r="V55" s="10"/>
      <c r="W55" s="10"/>
      <c r="X55" s="10"/>
      <c r="Y55" s="10"/>
      <c r="Z55" s="10"/>
      <c r="AA55" s="64">
        <f ca="1">IFERROR(Sheet3!Q55,"")</f>
        <v>30.164132544329149</v>
      </c>
      <c r="AB55" s="10" t="str">
        <f t="shared" ca="1" si="0"/>
        <v/>
      </c>
      <c r="AC55" s="10" t="str">
        <f t="shared" ca="1" si="5"/>
        <v/>
      </c>
      <c r="AD55" s="65">
        <f ca="1">Sheet3!N55</f>
        <v>-3.5443246597019993</v>
      </c>
      <c r="AE55" s="65">
        <f ca="1">Sheet3!O55</f>
        <v>-3.1568536299979355</v>
      </c>
      <c r="AF55" s="10" t="str">
        <f t="shared" ca="1" si="6"/>
        <v/>
      </c>
      <c r="AG55" s="10" t="str">
        <f t="shared" ca="1" si="7"/>
        <v/>
      </c>
      <c r="AH55" s="3" t="str">
        <f t="shared" ca="1" si="16"/>
        <v/>
      </c>
      <c r="AI55" s="5" t="str">
        <f t="shared" ca="1" si="9"/>
        <v/>
      </c>
    </row>
    <row r="56" spans="10:35" x14ac:dyDescent="0.2">
      <c r="J56" s="3">
        <v>54</v>
      </c>
      <c r="K56" s="72">
        <f t="shared" si="10"/>
        <v>0.78399999999999981</v>
      </c>
      <c r="L56" s="57">
        <f t="shared" ca="1" si="11"/>
        <v>116.78273390938087</v>
      </c>
      <c r="M56" s="55">
        <f t="shared" ca="1" si="12"/>
        <v>0.60985351927527565</v>
      </c>
      <c r="N56" s="56">
        <f t="shared" ca="1" si="13"/>
        <v>0.81560540203546794</v>
      </c>
      <c r="O56" s="55">
        <f t="shared" ca="1" si="14"/>
        <v>0.39014648072472435</v>
      </c>
      <c r="P56" s="55">
        <f t="shared" ca="1" si="15"/>
        <v>0.18439459796453209</v>
      </c>
      <c r="Q56" s="57">
        <f t="shared" ca="1" si="1"/>
        <v>45.806066469264984</v>
      </c>
      <c r="R56" s="57">
        <f t="shared" ca="1" si="2"/>
        <v>10.096181381765376</v>
      </c>
      <c r="S56" s="55">
        <f t="shared" ca="1" si="3"/>
        <v>0.81560540203546794</v>
      </c>
      <c r="T56" s="29">
        <f t="shared" ca="1" si="4"/>
        <v>-0.18439459796453206</v>
      </c>
      <c r="U56" s="58"/>
      <c r="V56" s="10"/>
      <c r="W56" s="10"/>
      <c r="X56" s="10"/>
      <c r="Y56" s="10"/>
      <c r="Z56" s="10"/>
      <c r="AA56" s="64">
        <f ca="1">IFERROR(Sheet3!Q56,"")</f>
        <v>44.338210114828733</v>
      </c>
      <c r="AB56" s="10" t="str">
        <f t="shared" ca="1" si="0"/>
        <v/>
      </c>
      <c r="AC56" s="10" t="str">
        <f t="shared" ca="1" si="5"/>
        <v/>
      </c>
      <c r="AD56" s="65">
        <f ca="1">Sheet3!N56</f>
        <v>-2.3570930251215714</v>
      </c>
      <c r="AE56" s="65">
        <f ca="1">Sheet3!O56</f>
        <v>-2.6236798934136929</v>
      </c>
      <c r="AF56" s="10" t="str">
        <f t="shared" ca="1" si="6"/>
        <v/>
      </c>
      <c r="AG56" s="10" t="str">
        <f t="shared" ca="1" si="7"/>
        <v>Exit Hedge</v>
      </c>
      <c r="AH56" s="3" t="str">
        <f t="shared" ca="1" si="16"/>
        <v/>
      </c>
      <c r="AI56" s="5" t="str">
        <f t="shared" ca="1" si="9"/>
        <v/>
      </c>
    </row>
    <row r="57" spans="10:35" x14ac:dyDescent="0.2">
      <c r="J57" s="3">
        <v>55</v>
      </c>
      <c r="K57" s="72">
        <f t="shared" si="10"/>
        <v>0.7799999999999998</v>
      </c>
      <c r="L57" s="57">
        <f t="shared" ca="1" si="11"/>
        <v>114.60682416539231</v>
      </c>
      <c r="M57" s="55">
        <f t="shared" ca="1" si="12"/>
        <v>0.59879602294590328</v>
      </c>
      <c r="N57" s="56">
        <f t="shared" ca="1" si="13"/>
        <v>0.80742741783039684</v>
      </c>
      <c r="O57" s="55">
        <f t="shared" ca="1" si="14"/>
        <v>0.40120397705409666</v>
      </c>
      <c r="P57" s="55">
        <f t="shared" ca="1" si="15"/>
        <v>0.19257258216960318</v>
      </c>
      <c r="Q57" s="57">
        <f t="shared" ca="1" si="1"/>
        <v>43.973112916203668</v>
      </c>
      <c r="R57" s="57">
        <f t="shared" ca="1" si="2"/>
        <v>10.468329052419573</v>
      </c>
      <c r="S57" s="55">
        <f t="shared" ca="1" si="3"/>
        <v>0.80742741783039684</v>
      </c>
      <c r="T57" s="29">
        <f t="shared" ca="1" si="4"/>
        <v>-0.19257258216960316</v>
      </c>
      <c r="U57" s="58"/>
      <c r="V57" s="10"/>
      <c r="W57" s="10"/>
      <c r="X57" s="10"/>
      <c r="Y57" s="10"/>
      <c r="Z57" s="10"/>
      <c r="AA57" s="64">
        <f ca="1">IFERROR(Sheet3!Q57,"")</f>
        <v>35.855137429058644</v>
      </c>
      <c r="AB57" s="10" t="str">
        <f t="shared" ca="1" si="0"/>
        <v/>
      </c>
      <c r="AC57" s="10" t="str">
        <f t="shared" ca="1" si="5"/>
        <v/>
      </c>
      <c r="AD57" s="65">
        <f ca="1">Sheet3!N57</f>
        <v>-1.8568845842023762</v>
      </c>
      <c r="AE57" s="65">
        <f ca="1">Sheet3!O57</f>
        <v>-2.1124830206061485</v>
      </c>
      <c r="AF57" s="10" t="str">
        <f t="shared" ca="1" si="6"/>
        <v/>
      </c>
      <c r="AG57" s="10" t="str">
        <f t="shared" ca="1" si="7"/>
        <v>Exit Hedge</v>
      </c>
      <c r="AH57" s="3" t="str">
        <f t="shared" ca="1" si="16"/>
        <v/>
      </c>
      <c r="AI57" s="5" t="str">
        <f t="shared" ca="1" si="9"/>
        <v/>
      </c>
    </row>
    <row r="58" spans="10:35" x14ac:dyDescent="0.2">
      <c r="J58" s="3">
        <v>56</v>
      </c>
      <c r="K58" s="72">
        <f t="shared" si="10"/>
        <v>0.7759999999999998</v>
      </c>
      <c r="L58" s="57">
        <f t="shared" ca="1" si="11"/>
        <v>113.69554649883528</v>
      </c>
      <c r="M58" s="55">
        <f t="shared" ca="1" si="12"/>
        <v>0.59442212135731753</v>
      </c>
      <c r="N58" s="56">
        <f t="shared" ca="1" si="13"/>
        <v>0.8038825329031043</v>
      </c>
      <c r="O58" s="55">
        <f t="shared" ca="1" si="14"/>
        <v>0.40557787864268247</v>
      </c>
      <c r="P58" s="55">
        <f t="shared" ca="1" si="15"/>
        <v>0.19611746709689568</v>
      </c>
      <c r="Q58" s="57">
        <f t="shared" ca="1" si="1"/>
        <v>43.171658747626275</v>
      </c>
      <c r="R58" s="57">
        <f t="shared" ca="1" si="2"/>
        <v>10.60735454095072</v>
      </c>
      <c r="S58" s="55">
        <f t="shared" ca="1" si="3"/>
        <v>0.8038825329031043</v>
      </c>
      <c r="T58" s="29">
        <f t="shared" ca="1" si="4"/>
        <v>-0.1961174670968957</v>
      </c>
      <c r="U58" s="58"/>
      <c r="V58" s="10"/>
      <c r="W58" s="10"/>
      <c r="X58" s="10"/>
      <c r="Y58" s="10"/>
      <c r="Z58" s="10"/>
      <c r="AA58" s="64">
        <f ca="1">IFERROR(Sheet3!Q58,"")</f>
        <v>40.701978194089243</v>
      </c>
      <c r="AB58" s="10" t="str">
        <f t="shared" ca="1" si="0"/>
        <v/>
      </c>
      <c r="AC58" s="10" t="str">
        <f t="shared" ca="1" si="5"/>
        <v/>
      </c>
      <c r="AD58" s="65">
        <f ca="1">Sheet3!N58</f>
        <v>-1.5878181323062677</v>
      </c>
      <c r="AE58" s="65">
        <f ca="1">Sheet3!O58</f>
        <v>-1.7627064284062279</v>
      </c>
      <c r="AF58" s="10" t="str">
        <f t="shared" ca="1" si="6"/>
        <v/>
      </c>
      <c r="AG58" s="10" t="str">
        <f t="shared" ca="1" si="7"/>
        <v>Exit Hedge</v>
      </c>
      <c r="AH58" s="3" t="str">
        <f t="shared" ca="1" si="16"/>
        <v/>
      </c>
      <c r="AI58" s="5" t="str">
        <f t="shared" ca="1" si="9"/>
        <v/>
      </c>
    </row>
    <row r="59" spans="10:35" x14ac:dyDescent="0.2">
      <c r="J59" s="3">
        <v>57</v>
      </c>
      <c r="K59" s="72">
        <f t="shared" si="10"/>
        <v>0.7719999999999998</v>
      </c>
      <c r="L59" s="57">
        <f t="shared" ca="1" si="11"/>
        <v>107.88331315642003</v>
      </c>
      <c r="M59" s="55">
        <f t="shared" ca="1" si="12"/>
        <v>0.56168557621512871</v>
      </c>
      <c r="N59" s="56">
        <f t="shared" ca="1" si="13"/>
        <v>0.77943571809681012</v>
      </c>
      <c r="O59" s="55">
        <f t="shared" ca="1" si="14"/>
        <v>0.43831442378487123</v>
      </c>
      <c r="P59" s="55">
        <f t="shared" ca="1" si="15"/>
        <v>0.22056428190318983</v>
      </c>
      <c r="Q59" s="57">
        <f t="shared" ca="1" si="1"/>
        <v>38.501450842022507</v>
      </c>
      <c r="R59" s="57">
        <f t="shared" ca="1" si="2"/>
        <v>11.778592482922818</v>
      </c>
      <c r="S59" s="55">
        <f t="shared" ca="1" si="3"/>
        <v>0.77943571809681012</v>
      </c>
      <c r="T59" s="29">
        <f t="shared" ca="1" si="4"/>
        <v>-0.22056428190318988</v>
      </c>
      <c r="U59" s="58"/>
      <c r="V59" s="10"/>
      <c r="W59" s="10"/>
      <c r="X59" s="10"/>
      <c r="Y59" s="10"/>
      <c r="Z59" s="10"/>
      <c r="AA59" s="64">
        <f ca="1">IFERROR(Sheet3!Q59,"")</f>
        <v>35.381326825575883</v>
      </c>
      <c r="AB59" s="10" t="str">
        <f t="shared" ca="1" si="0"/>
        <v/>
      </c>
      <c r="AC59" s="10" t="str">
        <f t="shared" ca="1" si="5"/>
        <v/>
      </c>
      <c r="AD59" s="65">
        <f ca="1">Sheet3!N59</f>
        <v>-2.1134259281299705</v>
      </c>
      <c r="AE59" s="65">
        <f ca="1">Sheet3!O59</f>
        <v>-1.9965194282220562</v>
      </c>
      <c r="AF59" s="10" t="str">
        <f t="shared" ca="1" si="6"/>
        <v/>
      </c>
      <c r="AG59" s="10" t="str">
        <f t="shared" ca="1" si="7"/>
        <v/>
      </c>
      <c r="AH59" s="3" t="str">
        <f t="shared" ca="1" si="16"/>
        <v/>
      </c>
      <c r="AI59" s="5" t="str">
        <f t="shared" ca="1" si="9"/>
        <v/>
      </c>
    </row>
    <row r="60" spans="10:35" x14ac:dyDescent="0.2">
      <c r="J60" s="3">
        <v>58</v>
      </c>
      <c r="K60" s="72">
        <f t="shared" si="10"/>
        <v>0.76799999999999979</v>
      </c>
      <c r="L60" s="57">
        <f t="shared" ca="1" si="11"/>
        <v>113.00666658574949</v>
      </c>
      <c r="M60" s="55">
        <f t="shared" ca="1" si="12"/>
        <v>0.59184396822388985</v>
      </c>
      <c r="N60" s="56">
        <f t="shared" ca="1" si="13"/>
        <v>0.80115114998422643</v>
      </c>
      <c r="O60" s="55">
        <f t="shared" ca="1" si="14"/>
        <v>0.4081560317761101</v>
      </c>
      <c r="P60" s="55">
        <f t="shared" ca="1" si="15"/>
        <v>0.19884885001577354</v>
      </c>
      <c r="Q60" s="57">
        <f t="shared" ca="1" si="1"/>
        <v>42.48379979073087</v>
      </c>
      <c r="R60" s="57">
        <f t="shared" ca="1" si="2"/>
        <v>10.666811025857378</v>
      </c>
      <c r="S60" s="55">
        <f t="shared" ca="1" si="3"/>
        <v>0.80115114998422643</v>
      </c>
      <c r="T60" s="29">
        <f t="shared" ca="1" si="4"/>
        <v>-0.19884885001577357</v>
      </c>
      <c r="U60" s="58"/>
      <c r="V60" s="10"/>
      <c r="W60" s="10"/>
      <c r="X60" s="10"/>
      <c r="Y60" s="10"/>
      <c r="Z60" s="10"/>
      <c r="AA60" s="64">
        <f ca="1">IFERROR(Sheet3!Q60,"")</f>
        <v>41.754265168424759</v>
      </c>
      <c r="AB60" s="10" t="str">
        <f t="shared" ca="1" si="0"/>
        <v/>
      </c>
      <c r="AC60" s="10" t="str">
        <f t="shared" ca="1" si="5"/>
        <v/>
      </c>
      <c r="AD60" s="65">
        <f ca="1">Sheet3!N60</f>
        <v>-1.5697412334500029</v>
      </c>
      <c r="AE60" s="65">
        <f ca="1">Sheet3!O60</f>
        <v>-1.7120006317073542</v>
      </c>
      <c r="AF60" s="10" t="str">
        <f t="shared" ca="1" si="6"/>
        <v/>
      </c>
      <c r="AG60" s="10" t="str">
        <f t="shared" ca="1" si="7"/>
        <v>Exit Hedge</v>
      </c>
      <c r="AH60" s="3" t="str">
        <f t="shared" ca="1" si="16"/>
        <v/>
      </c>
      <c r="AI60" s="5" t="str">
        <f t="shared" ca="1" si="9"/>
        <v/>
      </c>
    </row>
    <row r="61" spans="10:35" x14ac:dyDescent="0.2">
      <c r="J61" s="3">
        <v>59</v>
      </c>
      <c r="K61" s="72">
        <f t="shared" si="10"/>
        <v>0.76399999999999979</v>
      </c>
      <c r="L61" s="57">
        <f t="shared" ca="1" si="11"/>
        <v>96.530121148640987</v>
      </c>
      <c r="M61" s="55">
        <f t="shared" ca="1" si="12"/>
        <v>0.49056408342799496</v>
      </c>
      <c r="N61" s="56">
        <f t="shared" ca="1" si="13"/>
        <v>0.7217993316146839</v>
      </c>
      <c r="O61" s="55">
        <f t="shared" ca="1" si="14"/>
        <v>0.50943591657200504</v>
      </c>
      <c r="P61" s="55">
        <f t="shared" ca="1" si="15"/>
        <v>0.2782006683853161</v>
      </c>
      <c r="Q61" s="57">
        <f t="shared" ca="1" si="1"/>
        <v>29.83229611419096</v>
      </c>
      <c r="R61" s="57">
        <f t="shared" ca="1" si="2"/>
        <v>14.521086332164003</v>
      </c>
      <c r="S61" s="55">
        <f t="shared" ca="1" si="3"/>
        <v>0.7217993316146839</v>
      </c>
      <c r="T61" s="29">
        <f t="shared" ca="1" si="4"/>
        <v>-0.2782006683853161</v>
      </c>
      <c r="U61" s="58"/>
      <c r="V61" s="10"/>
      <c r="W61" s="10"/>
      <c r="X61" s="10"/>
      <c r="Y61" s="10"/>
      <c r="Z61" s="10"/>
      <c r="AA61" s="64">
        <f ca="1">IFERROR(Sheet3!Q61,"")</f>
        <v>24.070691255434483</v>
      </c>
      <c r="AB61" s="10" t="str">
        <f t="shared" ca="1" si="0"/>
        <v/>
      </c>
      <c r="AC61" s="10" t="str">
        <f t="shared" ca="1" si="5"/>
        <v>Exit Hedge</v>
      </c>
      <c r="AD61" s="65">
        <f ca="1">Sheet3!N61</f>
        <v>-3.3719993723384789</v>
      </c>
      <c r="AE61" s="65">
        <f ca="1">Sheet3!O61</f>
        <v>-2.8186664587947705</v>
      </c>
      <c r="AF61" s="10" t="str">
        <f t="shared" ca="1" si="6"/>
        <v/>
      </c>
      <c r="AG61" s="10" t="str">
        <f t="shared" ca="1" si="7"/>
        <v/>
      </c>
      <c r="AH61" s="3" t="str">
        <f t="shared" ca="1" si="16"/>
        <v/>
      </c>
      <c r="AI61" s="5" t="str">
        <f t="shared" ca="1" si="9"/>
        <v/>
      </c>
    </row>
    <row r="62" spans="10:35" x14ac:dyDescent="0.2">
      <c r="J62" s="3">
        <v>60</v>
      </c>
      <c r="K62" s="72">
        <f t="shared" si="10"/>
        <v>0.75999999999999979</v>
      </c>
      <c r="L62" s="57">
        <f t="shared" ca="1" si="11"/>
        <v>101.42395498892911</v>
      </c>
      <c r="M62" s="55">
        <f t="shared" ca="1" si="12"/>
        <v>0.52326073401180917</v>
      </c>
      <c r="N62" s="56">
        <f t="shared" ca="1" si="13"/>
        <v>0.74811985936232406</v>
      </c>
      <c r="O62" s="55">
        <f t="shared" ca="1" si="14"/>
        <v>0.47673926598819083</v>
      </c>
      <c r="P62" s="55">
        <f t="shared" ca="1" si="15"/>
        <v>0.25188014063767594</v>
      </c>
      <c r="Q62" s="57">
        <f t="shared" ca="1" si="1"/>
        <v>33.363305490525839</v>
      </c>
      <c r="R62" s="57">
        <f t="shared" ca="1" si="2"/>
        <v>13.187505939919802</v>
      </c>
      <c r="S62" s="55">
        <f t="shared" ca="1" si="3"/>
        <v>0.74811985936232406</v>
      </c>
      <c r="T62" s="29">
        <f t="shared" ca="1" si="4"/>
        <v>-0.25188014063767594</v>
      </c>
      <c r="U62" s="58"/>
      <c r="V62" s="10"/>
      <c r="W62" s="10"/>
      <c r="X62" s="10"/>
      <c r="Y62" s="10"/>
      <c r="Z62" s="10"/>
      <c r="AA62" s="64">
        <f ca="1">IFERROR(Sheet3!Q62,"")</f>
        <v>28.854579897312561</v>
      </c>
      <c r="AB62" s="10" t="str">
        <f t="shared" ca="1" si="0"/>
        <v/>
      </c>
      <c r="AC62" s="10" t="str">
        <f t="shared" ca="1" si="5"/>
        <v>Exit Hedge</v>
      </c>
      <c r="AD62" s="65">
        <f ca="1">Sheet3!N62</f>
        <v>-3.4558925762180195</v>
      </c>
      <c r="AE62" s="65">
        <f ca="1">Sheet3!O62</f>
        <v>-3.2434838704102695</v>
      </c>
      <c r="AF62" s="10" t="str">
        <f t="shared" ca="1" si="6"/>
        <v/>
      </c>
      <c r="AG62" s="10" t="str">
        <f t="shared" ca="1" si="7"/>
        <v/>
      </c>
      <c r="AH62" s="3" t="str">
        <f t="shared" ca="1" si="16"/>
        <v/>
      </c>
      <c r="AI62" s="5" t="str">
        <f t="shared" ca="1" si="9"/>
        <v/>
      </c>
    </row>
    <row r="63" spans="10:35" x14ac:dyDescent="0.2">
      <c r="J63" s="3">
        <v>61</v>
      </c>
      <c r="K63" s="72">
        <f t="shared" si="10"/>
        <v>0.75599999999999978</v>
      </c>
      <c r="L63" s="57">
        <f t="shared" ca="1" si="11"/>
        <v>102.08619132081317</v>
      </c>
      <c r="M63" s="55">
        <f t="shared" ca="1" si="12"/>
        <v>0.5279847084176359</v>
      </c>
      <c r="N63" s="56">
        <f t="shared" ca="1" si="13"/>
        <v>0.75138123632143716</v>
      </c>
      <c r="O63" s="55">
        <f t="shared" ca="1" si="14"/>
        <v>0.4720152915823641</v>
      </c>
      <c r="P63" s="55">
        <f t="shared" ca="1" si="15"/>
        <v>0.24861876367856284</v>
      </c>
      <c r="Q63" s="57">
        <f t="shared" ca="1" si="1"/>
        <v>33.792419005178523</v>
      </c>
      <c r="R63" s="57">
        <f t="shared" ca="1" si="2"/>
        <v>12.983637724158552</v>
      </c>
      <c r="S63" s="55">
        <f t="shared" ca="1" si="3"/>
        <v>0.75138123632143716</v>
      </c>
      <c r="T63" s="29">
        <f t="shared" ca="1" si="4"/>
        <v>-0.24861876367856284</v>
      </c>
      <c r="U63" s="58"/>
      <c r="V63" s="10"/>
      <c r="W63" s="10"/>
      <c r="X63" s="10"/>
      <c r="Y63" s="10"/>
      <c r="Z63" s="10"/>
      <c r="AA63" s="64">
        <f ca="1">IFERROR(Sheet3!Q63,"")</f>
        <v>31.528382316766269</v>
      </c>
      <c r="AB63" s="10" t="str">
        <f t="shared" ca="1" si="0"/>
        <v/>
      </c>
      <c r="AC63" s="10" t="str">
        <f t="shared" ca="1" si="5"/>
        <v/>
      </c>
      <c r="AD63" s="65">
        <f ca="1">Sheet3!N63</f>
        <v>-3.1819446022880271</v>
      </c>
      <c r="AE63" s="65">
        <f ca="1">Sheet3!O63</f>
        <v>-3.2024576916621079</v>
      </c>
      <c r="AF63" s="10" t="str">
        <f t="shared" ca="1" si="6"/>
        <v/>
      </c>
      <c r="AG63" s="10" t="str">
        <f t="shared" ca="1" si="7"/>
        <v>Exit Hedge</v>
      </c>
      <c r="AH63" s="3" t="str">
        <f t="shared" ca="1" si="16"/>
        <v/>
      </c>
      <c r="AI63" s="5" t="str">
        <f t="shared" ca="1" si="9"/>
        <v/>
      </c>
    </row>
    <row r="64" spans="10:35" x14ac:dyDescent="0.2">
      <c r="J64" s="3">
        <v>62</v>
      </c>
      <c r="K64" s="72">
        <f t="shared" si="10"/>
        <v>0.75199999999999978</v>
      </c>
      <c r="L64" s="57">
        <f t="shared" ca="1" si="11"/>
        <v>103.47675457424901</v>
      </c>
      <c r="M64" s="55">
        <f t="shared" ca="1" si="12"/>
        <v>0.53732664615286985</v>
      </c>
      <c r="N64" s="56">
        <f t="shared" ca="1" si="13"/>
        <v>0.75826314095781266</v>
      </c>
      <c r="O64" s="55">
        <f t="shared" ca="1" si="14"/>
        <v>0.4626733538471301</v>
      </c>
      <c r="P64" s="55">
        <f t="shared" ca="1" si="15"/>
        <v>0.24173685904218734</v>
      </c>
      <c r="Q64" s="57">
        <f t="shared" ca="1" si="1"/>
        <v>34.774365858066218</v>
      </c>
      <c r="R64" s="57">
        <f t="shared" ca="1" si="2"/>
        <v>12.604286458632949</v>
      </c>
      <c r="S64" s="55">
        <f t="shared" ca="1" si="3"/>
        <v>0.75826314095781266</v>
      </c>
      <c r="T64" s="29">
        <f t="shared" ca="1" si="4"/>
        <v>-0.24173685904218734</v>
      </c>
      <c r="U64" s="58"/>
      <c r="V64" s="10"/>
      <c r="W64" s="10"/>
      <c r="X64" s="10"/>
      <c r="Y64" s="10"/>
      <c r="Z64" s="10"/>
      <c r="AA64" s="64">
        <f ca="1">IFERROR(Sheet3!Q64,"")</f>
        <v>36.481445480863655</v>
      </c>
      <c r="AB64" s="10" t="str">
        <f t="shared" ca="1" si="0"/>
        <v/>
      </c>
      <c r="AC64" s="10" t="str">
        <f t="shared" ca="1" si="5"/>
        <v/>
      </c>
      <c r="AD64" s="65">
        <f ca="1">Sheet3!N64</f>
        <v>-2.638300942248037</v>
      </c>
      <c r="AE64" s="65">
        <f ca="1">Sheet3!O64</f>
        <v>-2.8263531920527276</v>
      </c>
      <c r="AF64" s="10" t="str">
        <f t="shared" ca="1" si="6"/>
        <v/>
      </c>
      <c r="AG64" s="10" t="str">
        <f t="shared" ca="1" si="7"/>
        <v>Exit Hedge</v>
      </c>
      <c r="AH64" s="3" t="str">
        <f t="shared" ca="1" si="16"/>
        <v/>
      </c>
      <c r="AI64" s="5" t="str">
        <f t="shared" ca="1" si="9"/>
        <v/>
      </c>
    </row>
    <row r="65" spans="10:35" x14ac:dyDescent="0.2">
      <c r="J65" s="3">
        <v>63</v>
      </c>
      <c r="K65" s="72">
        <f t="shared" si="10"/>
        <v>0.74799999999999978</v>
      </c>
      <c r="L65" s="57">
        <f t="shared" ca="1" si="11"/>
        <v>107.42758224997095</v>
      </c>
      <c r="M65" s="55">
        <f t="shared" ca="1" si="12"/>
        <v>0.56232527159560564</v>
      </c>
      <c r="N65" s="56">
        <f t="shared" ca="1" si="13"/>
        <v>0.77705241842804851</v>
      </c>
      <c r="O65" s="55">
        <f t="shared" ca="1" si="14"/>
        <v>0.43767472840439436</v>
      </c>
      <c r="P65" s="55">
        <f t="shared" ca="1" si="15"/>
        <v>0.22294758157195149</v>
      </c>
      <c r="Q65" s="57">
        <f t="shared" ca="1" si="1"/>
        <v>37.739601942588713</v>
      </c>
      <c r="R65" s="57">
        <f t="shared" ca="1" si="2"/>
        <v>11.647970539801296</v>
      </c>
      <c r="S65" s="55">
        <f t="shared" ca="1" si="3"/>
        <v>0.77705241842804851</v>
      </c>
      <c r="T65" s="29">
        <f t="shared" ca="1" si="4"/>
        <v>-0.22294758157195149</v>
      </c>
      <c r="U65" s="58"/>
      <c r="V65" s="10"/>
      <c r="W65" s="10"/>
      <c r="X65" s="10"/>
      <c r="Y65" s="10"/>
      <c r="Z65" s="10"/>
      <c r="AA65" s="64">
        <f ca="1">IFERROR(Sheet3!Q65,"")</f>
        <v>41.024644167319678</v>
      </c>
      <c r="AB65" s="10" t="str">
        <f t="shared" ca="1" si="0"/>
        <v/>
      </c>
      <c r="AC65" s="10" t="str">
        <f t="shared" ca="1" si="5"/>
        <v/>
      </c>
      <c r="AD65" s="65">
        <f ca="1">Sheet3!N65</f>
        <v>-1.6456939039806144</v>
      </c>
      <c r="AE65" s="65">
        <f ca="1">Sheet3!O65</f>
        <v>-2.0392470000046523</v>
      </c>
      <c r="AF65" s="10" t="str">
        <f t="shared" ca="1" si="6"/>
        <v/>
      </c>
      <c r="AG65" s="10" t="str">
        <f t="shared" ca="1" si="7"/>
        <v>Exit Hedge</v>
      </c>
      <c r="AH65" s="3" t="str">
        <f t="shared" ca="1" si="16"/>
        <v/>
      </c>
      <c r="AI65" s="5" t="str">
        <f t="shared" ca="1" si="9"/>
        <v/>
      </c>
    </row>
    <row r="66" spans="10:35" x14ac:dyDescent="0.2">
      <c r="J66" s="3">
        <v>64</v>
      </c>
      <c r="K66" s="72">
        <f t="shared" si="10"/>
        <v>0.74399999999999977</v>
      </c>
      <c r="L66" s="57">
        <f t="shared" ca="1" si="11"/>
        <v>112.68072975685521</v>
      </c>
      <c r="M66" s="55">
        <f t="shared" ca="1" si="12"/>
        <v>0.59382098626664159</v>
      </c>
      <c r="N66" s="56">
        <f t="shared" ca="1" si="13"/>
        <v>0.79987453522396035</v>
      </c>
      <c r="O66" s="55">
        <f t="shared" ca="1" si="14"/>
        <v>0.40617901373335841</v>
      </c>
      <c r="P66" s="55">
        <f t="shared" ca="1" si="15"/>
        <v>0.20012546477603968</v>
      </c>
      <c r="Q66" s="57">
        <f t="shared" ca="1" si="1"/>
        <v>41.814061023762825</v>
      </c>
      <c r="R66" s="57">
        <f t="shared" ca="1" si="2"/>
        <v>10.49856832759826</v>
      </c>
      <c r="S66" s="55">
        <f t="shared" ca="1" si="3"/>
        <v>0.79987453522396035</v>
      </c>
      <c r="T66" s="29">
        <f t="shared" ca="1" si="4"/>
        <v>-0.20012546477603965</v>
      </c>
      <c r="U66" s="58"/>
      <c r="V66" s="10"/>
      <c r="W66" s="10"/>
      <c r="X66" s="10"/>
      <c r="Y66" s="10"/>
      <c r="Z66" s="10"/>
      <c r="AA66" s="64">
        <f ca="1">IFERROR(Sheet3!Q66,"")</f>
        <v>46.761723668969687</v>
      </c>
      <c r="AB66" s="10" t="str">
        <f t="shared" ca="1" si="0"/>
        <v/>
      </c>
      <c r="AC66" s="10" t="str">
        <f t="shared" ca="1" si="5"/>
        <v/>
      </c>
      <c r="AD66" s="65">
        <f ca="1">Sheet3!N66</f>
        <v>-0.30617088905471235</v>
      </c>
      <c r="AE66" s="65">
        <f ca="1">Sheet3!O66</f>
        <v>-0.88386292603802574</v>
      </c>
      <c r="AF66" s="10" t="str">
        <f t="shared" ca="1" si="6"/>
        <v/>
      </c>
      <c r="AG66" s="10" t="str">
        <f t="shared" ca="1" si="7"/>
        <v>Exit Hedge</v>
      </c>
      <c r="AH66" s="3" t="str">
        <f t="shared" ca="1" si="16"/>
        <v/>
      </c>
      <c r="AI66" s="5" t="str">
        <f t="shared" ca="1" si="9"/>
        <v/>
      </c>
    </row>
    <row r="67" spans="10:35" x14ac:dyDescent="0.2">
      <c r="J67" s="3">
        <v>65</v>
      </c>
      <c r="K67" s="72">
        <f t="shared" si="10"/>
        <v>0.73999999999999977</v>
      </c>
      <c r="L67" s="57">
        <f t="shared" ca="1" si="11"/>
        <v>120.38973618224703</v>
      </c>
      <c r="M67" s="55">
        <f t="shared" ca="1" si="12"/>
        <v>0.63643748960507462</v>
      </c>
      <c r="N67" s="56">
        <f t="shared" ca="1" si="13"/>
        <v>0.82922705057900026</v>
      </c>
      <c r="O67" s="55">
        <f t="shared" ca="1" si="14"/>
        <v>0.36356251039492543</v>
      </c>
      <c r="P67" s="55">
        <f t="shared" ca="1" si="15"/>
        <v>0.17077294942099977</v>
      </c>
      <c r="Q67" s="57">
        <f t="shared" ref="Q67:Q130" ca="1" si="17">IFERROR(MAX(((((L67*EXP(-$B$4*K67))*N67)-($B$2*EXP(-$B$3*K67))*M67)),0),"")</f>
        <v>48.027893082964546</v>
      </c>
      <c r="R67" s="57">
        <f t="shared" ref="R67:R130" ca="1" si="18">IFERROR(MAX(((($B$2*EXP(-$B$3*K67))*O67)-(L67*EXP(-$B$4*$B$6))*P67),0),"")</f>
        <v>9.0326907198501374</v>
      </c>
      <c r="S67" s="55">
        <f t="shared" ref="S67:S130" ca="1" si="19">IFERROR(N67*EXP(-$B$4*K67),"")</f>
        <v>0.82922705057900026</v>
      </c>
      <c r="T67" s="29">
        <f t="shared" ref="T67:T130" ca="1" si="20">IFERROR((N67-1)*EXP(-$B$4*K67),"")</f>
        <v>-0.17077294942099974</v>
      </c>
      <c r="U67" s="58"/>
      <c r="V67" s="10"/>
      <c r="W67" s="10"/>
      <c r="X67" s="10"/>
      <c r="Y67" s="10"/>
      <c r="Z67" s="10"/>
      <c r="AA67" s="64">
        <f ca="1">IFERROR(Sheet3!Q67,"")</f>
        <v>53.879296288028065</v>
      </c>
      <c r="AB67" s="10" t="str">
        <f t="shared" ref="AB67:AB130" ca="1" si="21">IF(AA67&gt;$B$12,"Hedge","")</f>
        <v/>
      </c>
      <c r="AC67" s="10" t="str">
        <f t="shared" ref="AC67:AC130" ca="1" si="22">IF(AA67="","",IF(AA67&lt;$B$13,"Exit Hedge",""))</f>
        <v/>
      </c>
      <c r="AD67" s="65">
        <f ca="1">Sheet3!N67</f>
        <v>1.4565203015616817</v>
      </c>
      <c r="AE67" s="65">
        <f ca="1">Sheet3!O67</f>
        <v>0.67639255902844586</v>
      </c>
      <c r="AF67" s="10" t="str">
        <f t="shared" ref="AF67:AF130" ca="1" si="23">IF(AD67&gt;0,IF(AD67&lt;AE67,"Hedge",""),"")</f>
        <v/>
      </c>
      <c r="AG67" s="10" t="str">
        <f t="shared" ref="AG67:AG130" ca="1" si="24">IF(AD67&lt;0,IF(AD67&gt;AE67,"Exit Hedge",""),"")</f>
        <v/>
      </c>
      <c r="AH67" s="3" t="str">
        <f t="shared" ca="1" si="16"/>
        <v/>
      </c>
      <c r="AI67" s="5" t="str">
        <f t="shared" ref="AI67:AI130" ca="1" si="25">IF(AND(AG67="Exit Hedge",AC67="Exit Hedge"),"Exit Hedge","")</f>
        <v/>
      </c>
    </row>
    <row r="68" spans="10:35" x14ac:dyDescent="0.2">
      <c r="J68" s="3">
        <v>66</v>
      </c>
      <c r="K68" s="72">
        <f t="shared" ref="K68:K131" si="26">IFERROR(IF(K67-$B$7&gt;0,K67-$B$7,""),"")</f>
        <v>0.73599999999999977</v>
      </c>
      <c r="L68" s="57">
        <f t="shared" ref="L68:L131" ca="1" si="27">(L67+$B$8*$B$7*L67+$B$5*NORMSINV(RAND())*SQRT($B$7)*L67)</f>
        <v>121.35665612080733</v>
      </c>
      <c r="M68" s="55">
        <f t="shared" ref="M68:M131" ca="1" si="28">IFERROR(_xlfn.NORM.S.DIST((((LN(L68/$B$2)+($B$3-$B$4-($B$5^2)/2)*K68)/($B$5*SQRT(K68)))),TRUE),"")</f>
        <v>0.64216525490905996</v>
      </c>
      <c r="N68" s="56">
        <f t="shared" ref="N68:N131" ca="1" si="29">IFERROR(_xlfn.NORM.S.DIST((((LN(L68/$B$2)+($B$3-$B$4+($B$5^2)/2)*K68)/($B$5*SQRT(K68)))),TRUE),"")</f>
        <v>0.83267388618119087</v>
      </c>
      <c r="O68" s="55">
        <f t="shared" ref="O68:O131" ca="1" si="30">IFERROR(_xlfn.NORM.S.DIST(-(((LN(L68/$B$2)+($B$3-$B$4-($B$5^2)/2)*K68)/($B$5*SQRT(K68)))),TRUE),"")</f>
        <v>0.35783474509094004</v>
      </c>
      <c r="P68" s="55">
        <f t="shared" ref="P68:P131" ca="1" si="31">IFERROR(_xlfn.NORM.S.DIST(-(((LN(L68/$B$2)+($B$3-$B$4+($B$5^2)/2)*K68)/($B$5*SQRT(K68)))),TRUE),"")</f>
        <v>0.1673261138188091</v>
      </c>
      <c r="Q68" s="57">
        <f t="shared" ca="1" si="17"/>
        <v>48.762956773517772</v>
      </c>
      <c r="R68" s="57">
        <f t="shared" ca="1" si="18"/>
        <v>8.8301417790167278</v>
      </c>
      <c r="S68" s="55">
        <f t="shared" ca="1" si="19"/>
        <v>0.83267388618119087</v>
      </c>
      <c r="T68" s="29">
        <f t="shared" ca="1" si="20"/>
        <v>-0.16732611381880913</v>
      </c>
      <c r="U68" s="58"/>
      <c r="V68" s="10"/>
      <c r="W68" s="10"/>
      <c r="X68" s="10"/>
      <c r="Y68" s="10"/>
      <c r="Z68" s="10"/>
      <c r="AA68" s="64">
        <f ca="1">IFERROR(Sheet3!Q68,"")</f>
        <v>56.412278460420268</v>
      </c>
      <c r="AB68" s="10" t="str">
        <f t="shared" ca="1" si="21"/>
        <v/>
      </c>
      <c r="AC68" s="10" t="str">
        <f t="shared" ca="1" si="22"/>
        <v/>
      </c>
      <c r="AD68" s="65">
        <f ca="1">Sheet3!N68</f>
        <v>2.4284435749276838</v>
      </c>
      <c r="AE68" s="65">
        <f ca="1">Sheet3!O68</f>
        <v>1.8444265696279378</v>
      </c>
      <c r="AF68" s="10" t="str">
        <f t="shared" ca="1" si="23"/>
        <v/>
      </c>
      <c r="AG68" s="10" t="str">
        <f t="shared" ca="1" si="24"/>
        <v/>
      </c>
      <c r="AH68" s="3" t="str">
        <f t="shared" ca="1" si="16"/>
        <v/>
      </c>
      <c r="AI68" s="5" t="str">
        <f t="shared" ca="1" si="25"/>
        <v/>
      </c>
    </row>
    <row r="69" spans="10:35" x14ac:dyDescent="0.2">
      <c r="J69" s="3">
        <v>67</v>
      </c>
      <c r="K69" s="72">
        <f t="shared" si="26"/>
        <v>0.73199999999999976</v>
      </c>
      <c r="L69" s="57">
        <f t="shared" ca="1" si="27"/>
        <v>124.54349287161708</v>
      </c>
      <c r="M69" s="55">
        <f t="shared" ca="1" si="28"/>
        <v>0.65893673417548548</v>
      </c>
      <c r="N69" s="56">
        <f t="shared" ca="1" si="29"/>
        <v>0.8433836406396733</v>
      </c>
      <c r="O69" s="55">
        <f t="shared" ca="1" si="30"/>
        <v>0.34106326582451452</v>
      </c>
      <c r="P69" s="55">
        <f t="shared" ca="1" si="31"/>
        <v>0.15661635936032672</v>
      </c>
      <c r="Q69" s="57">
        <f t="shared" ca="1" si="17"/>
        <v>51.365465865527668</v>
      </c>
      <c r="R69" s="57">
        <f t="shared" ca="1" si="18"/>
        <v>8.2751319799204559</v>
      </c>
      <c r="S69" s="55">
        <f t="shared" ca="1" si="19"/>
        <v>0.8433836406396733</v>
      </c>
      <c r="T69" s="29">
        <f t="shared" ca="1" si="20"/>
        <v>-0.1566163593603267</v>
      </c>
      <c r="U69" s="58"/>
      <c r="V69" s="10"/>
      <c r="W69" s="10"/>
      <c r="X69" s="10"/>
      <c r="Y69" s="10"/>
      <c r="Z69" s="10"/>
      <c r="AA69" s="64">
        <f ca="1">IFERROR(Sheet3!Q69,"")</f>
        <v>63.341100790605687</v>
      </c>
      <c r="AB69" s="10" t="str">
        <f t="shared" ca="1" si="21"/>
        <v/>
      </c>
      <c r="AC69" s="10" t="str">
        <f t="shared" ca="1" si="22"/>
        <v/>
      </c>
      <c r="AD69" s="65">
        <f ca="1">Sheet3!N69</f>
        <v>3.2098179825023436</v>
      </c>
      <c r="AE69" s="65">
        <f ca="1">Sheet3!O69</f>
        <v>2.7546875115442084</v>
      </c>
      <c r="AF69" s="10" t="str">
        <f t="shared" ca="1" si="23"/>
        <v/>
      </c>
      <c r="AG69" s="10" t="str">
        <f t="shared" ca="1" si="24"/>
        <v/>
      </c>
      <c r="AH69" s="3" t="str">
        <f t="shared" ca="1" si="16"/>
        <v/>
      </c>
      <c r="AI69" s="5" t="str">
        <f t="shared" ca="1" si="25"/>
        <v/>
      </c>
    </row>
    <row r="70" spans="10:35" x14ac:dyDescent="0.2">
      <c r="J70" s="3">
        <v>68</v>
      </c>
      <c r="K70" s="72">
        <f t="shared" si="26"/>
        <v>0.72799999999999976</v>
      </c>
      <c r="L70" s="57">
        <f t="shared" ca="1" si="27"/>
        <v>116.89801839990719</v>
      </c>
      <c r="M70" s="55">
        <f t="shared" ca="1" si="28"/>
        <v>0.62006516198652573</v>
      </c>
      <c r="N70" s="56">
        <f t="shared" ca="1" si="29"/>
        <v>0.81671379048897963</v>
      </c>
      <c r="O70" s="55">
        <f t="shared" ca="1" si="30"/>
        <v>0.37993483801347427</v>
      </c>
      <c r="P70" s="55">
        <f t="shared" ca="1" si="31"/>
        <v>0.18328620951102034</v>
      </c>
      <c r="Q70" s="57">
        <f t="shared" ca="1" si="17"/>
        <v>44.947771958025861</v>
      </c>
      <c r="R70" s="57">
        <f t="shared" ca="1" si="18"/>
        <v>9.5322409601616584</v>
      </c>
      <c r="S70" s="55">
        <f t="shared" ca="1" si="19"/>
        <v>0.81671379048897963</v>
      </c>
      <c r="T70" s="29">
        <f t="shared" ca="1" si="20"/>
        <v>-0.18328620951102037</v>
      </c>
      <c r="U70" s="58"/>
      <c r="V70" s="10"/>
      <c r="W70" s="10"/>
      <c r="X70" s="10"/>
      <c r="Y70" s="10"/>
      <c r="Z70" s="10"/>
      <c r="AA70" s="64">
        <f ca="1">IFERROR(Sheet3!Q70,"")</f>
        <v>50.087127937351148</v>
      </c>
      <c r="AB70" s="10" t="str">
        <f t="shared" ca="1" si="21"/>
        <v/>
      </c>
      <c r="AC70" s="10" t="str">
        <f t="shared" ca="1" si="22"/>
        <v/>
      </c>
      <c r="AD70" s="65">
        <f ca="1">Sheet3!N70</f>
        <v>2.3931665381473408</v>
      </c>
      <c r="AE70" s="65">
        <f ca="1">Sheet3!O70</f>
        <v>2.5136735292796302</v>
      </c>
      <c r="AF70" s="10" t="str">
        <f t="shared" ca="1" si="23"/>
        <v>Hedge</v>
      </c>
      <c r="AG70" s="10" t="str">
        <f t="shared" ca="1" si="24"/>
        <v/>
      </c>
      <c r="AH70" s="3" t="str">
        <f t="shared" ca="1" si="16"/>
        <v/>
      </c>
      <c r="AI70" s="5" t="str">
        <f t="shared" ca="1" si="25"/>
        <v/>
      </c>
    </row>
    <row r="71" spans="10:35" x14ac:dyDescent="0.2">
      <c r="J71" s="3">
        <v>69</v>
      </c>
      <c r="K71" s="72">
        <f t="shared" si="26"/>
        <v>0.72399999999999975</v>
      </c>
      <c r="L71" s="57">
        <f t="shared" ca="1" si="27"/>
        <v>117.05249151900237</v>
      </c>
      <c r="M71" s="55">
        <f t="shared" ca="1" si="28"/>
        <v>0.62162567073173902</v>
      </c>
      <c r="N71" s="56">
        <f t="shared" ca="1" si="29"/>
        <v>0.81736543245647497</v>
      </c>
      <c r="O71" s="55">
        <f t="shared" ca="1" si="30"/>
        <v>0.37837432926826098</v>
      </c>
      <c r="P71" s="55">
        <f t="shared" ca="1" si="31"/>
        <v>0.18263456754352497</v>
      </c>
      <c r="Q71" s="57">
        <f t="shared" ca="1" si="17"/>
        <v>45.004816605615524</v>
      </c>
      <c r="R71" s="57">
        <f t="shared" ca="1" si="18"/>
        <v>9.4641514648197287</v>
      </c>
      <c r="S71" s="55">
        <f t="shared" ca="1" si="19"/>
        <v>0.81736543245647497</v>
      </c>
      <c r="T71" s="29">
        <f t="shared" ca="1" si="20"/>
        <v>-0.18263456754352503</v>
      </c>
      <c r="U71" s="58"/>
      <c r="V71" s="10"/>
      <c r="W71" s="10"/>
      <c r="X71" s="10"/>
      <c r="Y71" s="10"/>
      <c r="Z71" s="10"/>
      <c r="AA71" s="64">
        <f ca="1">IFERROR(Sheet3!Q71,"")</f>
        <v>51.906604362685684</v>
      </c>
      <c r="AB71" s="10" t="str">
        <f t="shared" ca="1" si="21"/>
        <v/>
      </c>
      <c r="AC71" s="10" t="str">
        <f t="shared" ca="1" si="22"/>
        <v/>
      </c>
      <c r="AD71" s="65">
        <f ca="1">Sheet3!N71</f>
        <v>1.8186710811608862</v>
      </c>
      <c r="AE71" s="65">
        <f ca="1">Sheet3!O71</f>
        <v>2.0503385638671343</v>
      </c>
      <c r="AF71" s="10" t="str">
        <f t="shared" ca="1" si="23"/>
        <v>Hedge</v>
      </c>
      <c r="AG71" s="10" t="str">
        <f t="shared" ca="1" si="24"/>
        <v/>
      </c>
      <c r="AH71" s="3" t="str">
        <f t="shared" ca="1" si="16"/>
        <v/>
      </c>
      <c r="AI71" s="5" t="str">
        <f t="shared" ca="1" si="25"/>
        <v/>
      </c>
    </row>
    <row r="72" spans="10:35" x14ac:dyDescent="0.2">
      <c r="J72" s="3">
        <v>70</v>
      </c>
      <c r="K72" s="72">
        <f t="shared" si="26"/>
        <v>0.71999999999999975</v>
      </c>
      <c r="L72" s="57">
        <f t="shared" ca="1" si="27"/>
        <v>124.11421826106691</v>
      </c>
      <c r="M72" s="55">
        <f t="shared" ca="1" si="28"/>
        <v>0.65919987419716408</v>
      </c>
      <c r="N72" s="56">
        <f t="shared" ca="1" si="29"/>
        <v>0.842370964989829</v>
      </c>
      <c r="O72" s="55">
        <f t="shared" ca="1" si="30"/>
        <v>0.34080012580283597</v>
      </c>
      <c r="P72" s="55">
        <f t="shared" ca="1" si="31"/>
        <v>0.15762903501017098</v>
      </c>
      <c r="Q72" s="57">
        <f t="shared" ca="1" si="17"/>
        <v>50.798280898299055</v>
      </c>
      <c r="R72" s="57">
        <f t="shared" ca="1" si="18"/>
        <v>8.2252385555351104</v>
      </c>
      <c r="S72" s="55">
        <f t="shared" ca="1" si="19"/>
        <v>0.842370964989829</v>
      </c>
      <c r="T72" s="29">
        <f t="shared" ca="1" si="20"/>
        <v>-0.157629035010171</v>
      </c>
      <c r="U72" s="58"/>
      <c r="V72" s="10"/>
      <c r="W72" s="10"/>
      <c r="X72" s="10"/>
      <c r="Y72" s="10"/>
      <c r="Z72" s="10"/>
      <c r="AA72" s="64">
        <f ca="1">IFERROR(Sheet3!Q72,"")</f>
        <v>57.411502367469708</v>
      </c>
      <c r="AB72" s="10" t="str">
        <f t="shared" ca="1" si="21"/>
        <v/>
      </c>
      <c r="AC72" s="10" t="str">
        <f t="shared" ca="1" si="22"/>
        <v/>
      </c>
      <c r="AD72" s="65">
        <f ca="1">Sheet3!N72</f>
        <v>2.3325923309659942</v>
      </c>
      <c r="AE72" s="65">
        <f ca="1">Sheet3!O72</f>
        <v>2.238507741933041</v>
      </c>
      <c r="AF72" s="10" t="str">
        <f t="shared" ca="1" si="23"/>
        <v/>
      </c>
      <c r="AG72" s="10" t="str">
        <f t="shared" ca="1" si="24"/>
        <v/>
      </c>
      <c r="AH72" s="3" t="str">
        <f t="shared" ca="1" si="16"/>
        <v/>
      </c>
      <c r="AI72" s="5" t="str">
        <f t="shared" ca="1" si="25"/>
        <v/>
      </c>
    </row>
    <row r="73" spans="10:35" x14ac:dyDescent="0.2">
      <c r="J73" s="3">
        <v>71</v>
      </c>
      <c r="K73" s="72">
        <f t="shared" si="26"/>
        <v>0.71599999999999975</v>
      </c>
      <c r="L73" s="57">
        <f t="shared" ca="1" si="27"/>
        <v>129.93545503199138</v>
      </c>
      <c r="M73" s="55">
        <f t="shared" ca="1" si="28"/>
        <v>0.68788176292683534</v>
      </c>
      <c r="N73" s="56">
        <f t="shared" ca="1" si="29"/>
        <v>0.86041206397699765</v>
      </c>
      <c r="O73" s="55">
        <f t="shared" ca="1" si="30"/>
        <v>0.31211823707316466</v>
      </c>
      <c r="P73" s="55">
        <f t="shared" ca="1" si="31"/>
        <v>0.13958793602300229</v>
      </c>
      <c r="Q73" s="57">
        <f t="shared" ca="1" si="17"/>
        <v>55.687148923320798</v>
      </c>
      <c r="R73" s="57">
        <f t="shared" ca="1" si="18"/>
        <v>7.3222299174652896</v>
      </c>
      <c r="S73" s="55">
        <f t="shared" ca="1" si="19"/>
        <v>0.86041206397699765</v>
      </c>
      <c r="T73" s="29">
        <f t="shared" ca="1" si="20"/>
        <v>-0.13958793602300235</v>
      </c>
      <c r="U73" s="58"/>
      <c r="V73" s="10"/>
      <c r="W73" s="10"/>
      <c r="X73" s="10"/>
      <c r="Y73" s="10"/>
      <c r="Z73" s="10"/>
      <c r="AA73" s="64">
        <f ca="1">IFERROR(Sheet3!Q73,"")</f>
        <v>65.685163364784842</v>
      </c>
      <c r="AB73" s="10" t="str">
        <f t="shared" ca="1" si="21"/>
        <v/>
      </c>
      <c r="AC73" s="10" t="str">
        <f t="shared" ca="1" si="22"/>
        <v/>
      </c>
      <c r="AD73" s="65">
        <f ca="1">Sheet3!N73</f>
        <v>3.2273424115875713</v>
      </c>
      <c r="AE73" s="65">
        <f ca="1">Sheet3!O73</f>
        <v>2.8977308550360616</v>
      </c>
      <c r="AF73" s="10" t="str">
        <f t="shared" ca="1" si="23"/>
        <v/>
      </c>
      <c r="AG73" s="10" t="str">
        <f t="shared" ca="1" si="24"/>
        <v/>
      </c>
      <c r="AH73" s="3" t="str">
        <f t="shared" ref="AH73:AH136" ca="1" si="32">IF(AND(AF73="Hedge",AB73="Hedge"),"Hedge","")</f>
        <v/>
      </c>
      <c r="AI73" s="5" t="str">
        <f t="shared" ca="1" si="25"/>
        <v/>
      </c>
    </row>
    <row r="74" spans="10:35" x14ac:dyDescent="0.2">
      <c r="J74" s="3">
        <v>72</v>
      </c>
      <c r="K74" s="72">
        <f t="shared" si="26"/>
        <v>0.71199999999999974</v>
      </c>
      <c r="L74" s="57">
        <f t="shared" ca="1" si="27"/>
        <v>129.55381505186858</v>
      </c>
      <c r="M74" s="55">
        <f t="shared" ca="1" si="28"/>
        <v>0.68697670813143619</v>
      </c>
      <c r="N74" s="56">
        <f t="shared" ca="1" si="29"/>
        <v>0.85947407746762006</v>
      </c>
      <c r="O74" s="55">
        <f t="shared" ca="1" si="30"/>
        <v>0.31302329186856387</v>
      </c>
      <c r="P74" s="55">
        <f t="shared" ca="1" si="31"/>
        <v>0.14052592253237997</v>
      </c>
      <c r="Q74" s="57">
        <f t="shared" ca="1" si="17"/>
        <v>55.290910381731599</v>
      </c>
      <c r="R74" s="57">
        <f t="shared" ca="1" si="18"/>
        <v>7.3370020353733842</v>
      </c>
      <c r="S74" s="55">
        <f t="shared" ca="1" si="19"/>
        <v>0.85947407746762006</v>
      </c>
      <c r="T74" s="29">
        <f t="shared" ca="1" si="20"/>
        <v>-0.14052592253237994</v>
      </c>
      <c r="U74" s="58"/>
      <c r="V74" s="10"/>
      <c r="W74" s="10"/>
      <c r="X74" s="10"/>
      <c r="Y74" s="10"/>
      <c r="Z74" s="10"/>
      <c r="AA74" s="64">
        <f ca="1">IFERROR(Sheet3!Q74,"")</f>
        <v>62.620915789087526</v>
      </c>
      <c r="AB74" s="10" t="str">
        <f t="shared" ca="1" si="21"/>
        <v/>
      </c>
      <c r="AC74" s="10" t="str">
        <f t="shared" ca="1" si="22"/>
        <v/>
      </c>
      <c r="AD74" s="65">
        <f ca="1">Sheet3!N74</f>
        <v>3.4385009631301955</v>
      </c>
      <c r="AE74" s="65">
        <f ca="1">Sheet3!O74</f>
        <v>3.2582442604321509</v>
      </c>
      <c r="AF74" s="10" t="str">
        <f t="shared" ca="1" si="23"/>
        <v/>
      </c>
      <c r="AG74" s="10" t="str">
        <f t="shared" ca="1" si="24"/>
        <v/>
      </c>
      <c r="AH74" s="3" t="str">
        <f t="shared" ca="1" si="32"/>
        <v/>
      </c>
      <c r="AI74" s="5" t="str">
        <f t="shared" ca="1" si="25"/>
        <v/>
      </c>
    </row>
    <row r="75" spans="10:35" x14ac:dyDescent="0.2">
      <c r="J75" s="3">
        <v>73</v>
      </c>
      <c r="K75" s="72">
        <f t="shared" si="26"/>
        <v>0.70799999999999974</v>
      </c>
      <c r="L75" s="57">
        <f t="shared" ca="1" si="27"/>
        <v>135.1347160416681</v>
      </c>
      <c r="M75" s="55">
        <f t="shared" ca="1" si="28"/>
        <v>0.71271437729519327</v>
      </c>
      <c r="N75" s="56">
        <f t="shared" ca="1" si="29"/>
        <v>0.87499624297363399</v>
      </c>
      <c r="O75" s="55">
        <f t="shared" ca="1" si="30"/>
        <v>0.28728562270480673</v>
      </c>
      <c r="P75" s="55">
        <f t="shared" ca="1" si="31"/>
        <v>0.12500375702636601</v>
      </c>
      <c r="Q75" s="57">
        <f t="shared" ca="1" si="17"/>
        <v>60.064001694141062</v>
      </c>
      <c r="R75" s="57">
        <f t="shared" ca="1" si="18"/>
        <v>6.558573612705846</v>
      </c>
      <c r="S75" s="55">
        <f t="shared" ca="1" si="19"/>
        <v>0.87499624297363399</v>
      </c>
      <c r="T75" s="29">
        <f t="shared" ca="1" si="20"/>
        <v>-0.12500375702636601</v>
      </c>
      <c r="U75" s="58"/>
      <c r="V75" s="10"/>
      <c r="W75" s="10"/>
      <c r="X75" s="10"/>
      <c r="Y75" s="10"/>
      <c r="Z75" s="10"/>
      <c r="AA75" s="64">
        <f ca="1">IFERROR(Sheet3!Q75,"")</f>
        <v>85.314147114306508</v>
      </c>
      <c r="AB75" s="10" t="str">
        <f t="shared" ca="1" si="21"/>
        <v>Hedge</v>
      </c>
      <c r="AC75" s="10" t="str">
        <f t="shared" ca="1" si="22"/>
        <v/>
      </c>
      <c r="AD75" s="65">
        <f ca="1">Sheet3!N75</f>
        <v>4.0660055917175271</v>
      </c>
      <c r="AE75" s="65">
        <f ca="1">Sheet3!O75</f>
        <v>3.796751814622402</v>
      </c>
      <c r="AF75" s="10" t="str">
        <f t="shared" ca="1" si="23"/>
        <v/>
      </c>
      <c r="AG75" s="10" t="str">
        <f t="shared" ca="1" si="24"/>
        <v/>
      </c>
      <c r="AH75" s="3" t="str">
        <f t="shared" ca="1" si="32"/>
        <v/>
      </c>
      <c r="AI75" s="5" t="str">
        <f t="shared" ca="1" si="25"/>
        <v/>
      </c>
    </row>
    <row r="76" spans="10:35" x14ac:dyDescent="0.2">
      <c r="J76" s="3">
        <v>74</v>
      </c>
      <c r="K76" s="72">
        <f t="shared" si="26"/>
        <v>0.70399999999999974</v>
      </c>
      <c r="L76" s="57">
        <f t="shared" ca="1" si="27"/>
        <v>138.70657660174143</v>
      </c>
      <c r="M76" s="55">
        <f t="shared" ca="1" si="28"/>
        <v>0.72853847301700914</v>
      </c>
      <c r="N76" s="56">
        <f t="shared" ca="1" si="29"/>
        <v>0.88409935864028355</v>
      </c>
      <c r="O76" s="55">
        <f t="shared" ca="1" si="30"/>
        <v>0.27146152698299086</v>
      </c>
      <c r="P76" s="55">
        <f t="shared" ca="1" si="31"/>
        <v>0.11590064135971649</v>
      </c>
      <c r="Q76" s="57">
        <f t="shared" ca="1" si="17"/>
        <v>63.138905527002272</v>
      </c>
      <c r="R76" s="57">
        <f t="shared" ca="1" si="18"/>
        <v>6.0910087193720592</v>
      </c>
      <c r="S76" s="55">
        <f t="shared" ca="1" si="19"/>
        <v>0.88409935864028355</v>
      </c>
      <c r="T76" s="29">
        <f t="shared" ca="1" si="20"/>
        <v>-0.11590064135971645</v>
      </c>
      <c r="U76" s="58"/>
      <c r="V76" s="10"/>
      <c r="W76" s="10"/>
      <c r="X76" s="10"/>
      <c r="Y76" s="10"/>
      <c r="Z76" s="10"/>
      <c r="AA76" s="64">
        <f ca="1">IFERROR(Sheet3!Q76,"")</f>
        <v>84.95015289784908</v>
      </c>
      <c r="AB76" s="10" t="str">
        <f t="shared" ca="1" si="21"/>
        <v>Hedge</v>
      </c>
      <c r="AC76" s="10" t="str">
        <f t="shared" ca="1" si="22"/>
        <v/>
      </c>
      <c r="AD76" s="65">
        <f ca="1">Sheet3!N76</f>
        <v>4.6058557621927037</v>
      </c>
      <c r="AE76" s="65">
        <f ca="1">Sheet3!O76</f>
        <v>4.3361544463359367</v>
      </c>
      <c r="AF76" s="10" t="str">
        <f t="shared" ca="1" si="23"/>
        <v/>
      </c>
      <c r="AG76" s="10" t="str">
        <f t="shared" ca="1" si="24"/>
        <v/>
      </c>
      <c r="AH76" s="3" t="str">
        <f t="shared" ca="1" si="32"/>
        <v/>
      </c>
      <c r="AI76" s="5" t="str">
        <f t="shared" ca="1" si="25"/>
        <v/>
      </c>
    </row>
    <row r="77" spans="10:35" x14ac:dyDescent="0.2">
      <c r="J77" s="3">
        <v>75</v>
      </c>
      <c r="K77" s="72">
        <f t="shared" si="26"/>
        <v>0.69999999999999973</v>
      </c>
      <c r="L77" s="57">
        <f t="shared" ca="1" si="27"/>
        <v>148.0337731470903</v>
      </c>
      <c r="M77" s="55">
        <f t="shared" ca="1" si="28"/>
        <v>0.76494951283183255</v>
      </c>
      <c r="N77" s="56">
        <f t="shared" ca="1" si="29"/>
        <v>0.9045594088018426</v>
      </c>
      <c r="O77" s="55">
        <f t="shared" ca="1" si="30"/>
        <v>0.23505048716816748</v>
      </c>
      <c r="P77" s="55">
        <f t="shared" ca="1" si="31"/>
        <v>9.5440591198157426E-2</v>
      </c>
      <c r="Q77" s="57">
        <f t="shared" ca="1" si="17"/>
        <v>71.418083629201675</v>
      </c>
      <c r="R77" s="57">
        <f t="shared" ca="1" si="18"/>
        <v>5.0723926930659715</v>
      </c>
      <c r="S77" s="55">
        <f t="shared" ca="1" si="19"/>
        <v>0.9045594088018426</v>
      </c>
      <c r="T77" s="29">
        <f t="shared" ca="1" si="20"/>
        <v>-9.5440591198157398E-2</v>
      </c>
      <c r="U77" s="58"/>
      <c r="V77" s="10"/>
      <c r="W77" s="10"/>
      <c r="X77" s="10"/>
      <c r="Y77" s="10"/>
      <c r="Z77" s="10"/>
      <c r="AA77" s="64">
        <f ca="1">IFERROR(Sheet3!Q77,"")</f>
        <v>87.053419315774661</v>
      </c>
      <c r="AB77" s="10" t="str">
        <f t="shared" ca="1" si="21"/>
        <v>Hedge</v>
      </c>
      <c r="AC77" s="10" t="str">
        <f t="shared" ca="1" si="22"/>
        <v/>
      </c>
      <c r="AD77" s="65">
        <f ca="1">Sheet3!N77</f>
        <v>5.8303450083464554</v>
      </c>
      <c r="AE77" s="65">
        <f ca="1">Sheet3!O77</f>
        <v>5.3322814876762825</v>
      </c>
      <c r="AF77" s="10" t="str">
        <f t="shared" ca="1" si="23"/>
        <v/>
      </c>
      <c r="AG77" s="10" t="str">
        <f t="shared" ca="1" si="24"/>
        <v/>
      </c>
      <c r="AH77" s="3" t="str">
        <f t="shared" ca="1" si="32"/>
        <v/>
      </c>
      <c r="AI77" s="5" t="str">
        <f t="shared" ca="1" si="25"/>
        <v/>
      </c>
    </row>
    <row r="78" spans="10:35" x14ac:dyDescent="0.2">
      <c r="J78" s="3">
        <v>76</v>
      </c>
      <c r="K78" s="72">
        <f t="shared" si="26"/>
        <v>0.69599999999999973</v>
      </c>
      <c r="L78" s="57">
        <f t="shared" ca="1" si="27"/>
        <v>152.83129291960495</v>
      </c>
      <c r="M78" s="55">
        <f t="shared" ca="1" si="28"/>
        <v>0.78232331866980287</v>
      </c>
      <c r="N78" s="56">
        <f t="shared" ca="1" si="29"/>
        <v>0.91372409041814129</v>
      </c>
      <c r="O78" s="55">
        <f t="shared" ca="1" si="30"/>
        <v>0.21767668133019719</v>
      </c>
      <c r="P78" s="55">
        <f t="shared" ca="1" si="31"/>
        <v>8.6275909581858726E-2</v>
      </c>
      <c r="Q78" s="57">
        <f t="shared" ca="1" si="17"/>
        <v>75.71613206074565</v>
      </c>
      <c r="R78" s="57">
        <f t="shared" ca="1" si="18"/>
        <v>4.602334355714234</v>
      </c>
      <c r="S78" s="55">
        <f t="shared" ca="1" si="19"/>
        <v>0.91372409041814129</v>
      </c>
      <c r="T78" s="29">
        <f t="shared" ca="1" si="20"/>
        <v>-8.6275909581858712E-2</v>
      </c>
      <c r="U78" s="58"/>
      <c r="V78" s="10"/>
      <c r="W78" s="10"/>
      <c r="X78" s="10"/>
      <c r="Y78" s="10"/>
      <c r="Z78" s="10"/>
      <c r="AA78" s="64">
        <f ca="1">IFERROR(Sheet3!Q78,"")</f>
        <v>87.727769854961153</v>
      </c>
      <c r="AB78" s="10" t="str">
        <f t="shared" ca="1" si="21"/>
        <v>Hedge</v>
      </c>
      <c r="AC78" s="10" t="str">
        <f t="shared" ca="1" si="22"/>
        <v/>
      </c>
      <c r="AD78" s="65">
        <f ca="1">Sheet3!N78</f>
        <v>6.7343855754073445</v>
      </c>
      <c r="AE78" s="65">
        <f ca="1">Sheet3!O78</f>
        <v>6.2670175461636575</v>
      </c>
      <c r="AF78" s="10" t="str">
        <f t="shared" ca="1" si="23"/>
        <v/>
      </c>
      <c r="AG78" s="10" t="str">
        <f t="shared" ca="1" si="24"/>
        <v/>
      </c>
      <c r="AH78" s="3" t="str">
        <f t="shared" ca="1" si="32"/>
        <v/>
      </c>
      <c r="AI78" s="5" t="str">
        <f t="shared" ca="1" si="25"/>
        <v/>
      </c>
    </row>
    <row r="79" spans="10:35" x14ac:dyDescent="0.2">
      <c r="J79" s="3">
        <v>77</v>
      </c>
      <c r="K79" s="72">
        <f t="shared" si="26"/>
        <v>0.69199999999999973</v>
      </c>
      <c r="L79" s="57">
        <f t="shared" ca="1" si="27"/>
        <v>148.92124569466506</v>
      </c>
      <c r="M79" s="55">
        <f t="shared" ca="1" si="28"/>
        <v>0.77000767472211273</v>
      </c>
      <c r="N79" s="56">
        <f t="shared" ca="1" si="29"/>
        <v>0.90677897099519478</v>
      </c>
      <c r="O79" s="55">
        <f t="shared" ca="1" si="30"/>
        <v>0.22999232527788729</v>
      </c>
      <c r="P79" s="55">
        <f t="shared" ca="1" si="31"/>
        <v>9.3221029004805236E-2</v>
      </c>
      <c r="Q79" s="57">
        <f t="shared" ca="1" si="17"/>
        <v>72.09289906268495</v>
      </c>
      <c r="R79" s="57">
        <f t="shared" ca="1" si="18"/>
        <v>4.9185721767998629</v>
      </c>
      <c r="S79" s="55">
        <f t="shared" ca="1" si="19"/>
        <v>0.90677897099519478</v>
      </c>
      <c r="T79" s="29">
        <f t="shared" ca="1" si="20"/>
        <v>-9.3221029004805223E-2</v>
      </c>
      <c r="U79" s="58"/>
      <c r="V79" s="10"/>
      <c r="W79" s="10"/>
      <c r="X79" s="10"/>
      <c r="Y79" s="10"/>
      <c r="Z79" s="10"/>
      <c r="AA79" s="64">
        <f ca="1">IFERROR(Sheet3!Q79,"")</f>
        <v>81.738520242917886</v>
      </c>
      <c r="AB79" s="10" t="str">
        <f t="shared" ca="1" si="21"/>
        <v>Hedge</v>
      </c>
      <c r="AC79" s="10" t="str">
        <f t="shared" ca="1" si="22"/>
        <v/>
      </c>
      <c r="AD79" s="65">
        <f ca="1">Sheet3!N79</f>
        <v>6.2462418761540164</v>
      </c>
      <c r="AE79" s="65">
        <f ca="1">Sheet3!O79</f>
        <v>6.2531670994905628</v>
      </c>
      <c r="AF79" s="10" t="str">
        <f t="shared" ca="1" si="23"/>
        <v>Hedge</v>
      </c>
      <c r="AG79" s="10" t="str">
        <f t="shared" ca="1" si="24"/>
        <v/>
      </c>
      <c r="AH79" s="3" t="str">
        <f t="shared" ca="1" si="32"/>
        <v>Hedge</v>
      </c>
      <c r="AI79" s="5" t="str">
        <f t="shared" ca="1" si="25"/>
        <v/>
      </c>
    </row>
    <row r="80" spans="10:35" x14ac:dyDescent="0.2">
      <c r="J80" s="3">
        <v>78</v>
      </c>
      <c r="K80" s="72">
        <f t="shared" si="26"/>
        <v>0.68799999999999972</v>
      </c>
      <c r="L80" s="57">
        <f t="shared" ca="1" si="27"/>
        <v>153.02063256254365</v>
      </c>
      <c r="M80" s="55">
        <f t="shared" ca="1" si="28"/>
        <v>0.78490130549689141</v>
      </c>
      <c r="N80" s="56">
        <f t="shared" ca="1" si="29"/>
        <v>0.91457446552007926</v>
      </c>
      <c r="O80" s="55">
        <f t="shared" ca="1" si="30"/>
        <v>0.21509869450310856</v>
      </c>
      <c r="P80" s="55">
        <f t="shared" ca="1" si="31"/>
        <v>8.5425534479920781E-2</v>
      </c>
      <c r="Q80" s="57">
        <f t="shared" ca="1" si="17"/>
        <v>75.762397013008965</v>
      </c>
      <c r="R80" s="57">
        <f t="shared" ca="1" si="18"/>
        <v>4.5181174478524877</v>
      </c>
      <c r="S80" s="55">
        <f t="shared" ca="1" si="19"/>
        <v>0.91457446552007926</v>
      </c>
      <c r="T80" s="29">
        <f t="shared" ca="1" si="20"/>
        <v>-8.5425534479920739E-2</v>
      </c>
      <c r="U80" s="58"/>
      <c r="V80" s="10"/>
      <c r="W80" s="10"/>
      <c r="X80" s="10"/>
      <c r="Y80" s="10"/>
      <c r="Z80" s="10"/>
      <c r="AA80" s="64">
        <f ca="1">IFERROR(Sheet3!Q80,"")</f>
        <v>81.410409513973264</v>
      </c>
      <c r="AB80" s="10" t="str">
        <f t="shared" ca="1" si="21"/>
        <v>Hedge</v>
      </c>
      <c r="AC80" s="10" t="str">
        <f t="shared" ca="1" si="22"/>
        <v/>
      </c>
      <c r="AD80" s="65">
        <f ca="1">Sheet3!N80</f>
        <v>6.1160673605257614</v>
      </c>
      <c r="AE80" s="65">
        <f ca="1">Sheet3!O80</f>
        <v>6.1617672735140285</v>
      </c>
      <c r="AF80" s="10" t="str">
        <f t="shared" ca="1" si="23"/>
        <v>Hedge</v>
      </c>
      <c r="AG80" s="10" t="str">
        <f t="shared" ca="1" si="24"/>
        <v/>
      </c>
      <c r="AH80" s="3" t="str">
        <f t="shared" ca="1" si="32"/>
        <v>Hedge</v>
      </c>
      <c r="AI80" s="5" t="str">
        <f t="shared" ca="1" si="25"/>
        <v/>
      </c>
    </row>
    <row r="81" spans="10:35" x14ac:dyDescent="0.2">
      <c r="J81" s="3">
        <v>79</v>
      </c>
      <c r="K81" s="72">
        <f t="shared" si="26"/>
        <v>0.68399999999999972</v>
      </c>
      <c r="L81" s="57">
        <f t="shared" ca="1" si="27"/>
        <v>148.27233216531866</v>
      </c>
      <c r="M81" s="55">
        <f t="shared" ca="1" si="28"/>
        <v>0.76967568204258741</v>
      </c>
      <c r="N81" s="56">
        <f t="shared" ca="1" si="29"/>
        <v>0.90603194840015178</v>
      </c>
      <c r="O81" s="55">
        <f t="shared" ca="1" si="30"/>
        <v>0.23032431795741257</v>
      </c>
      <c r="P81" s="55">
        <f t="shared" ca="1" si="31"/>
        <v>9.3968051599848224E-2</v>
      </c>
      <c r="Q81" s="57">
        <f t="shared" ca="1" si="17"/>
        <v>71.375536800978438</v>
      </c>
      <c r="R81" s="57">
        <f t="shared" ca="1" si="18"/>
        <v>4.9090024198696494</v>
      </c>
      <c r="S81" s="55">
        <f t="shared" ca="1" si="19"/>
        <v>0.90603194840015178</v>
      </c>
      <c r="T81" s="29">
        <f t="shared" ca="1" si="20"/>
        <v>-9.3968051599848224E-2</v>
      </c>
      <c r="U81" s="58"/>
      <c r="V81" s="10"/>
      <c r="W81" s="10"/>
      <c r="X81" s="10"/>
      <c r="Y81" s="10"/>
      <c r="Z81" s="10"/>
      <c r="AA81" s="64">
        <f ca="1">IFERROR(Sheet3!Q81,"")</f>
        <v>72.759994791654464</v>
      </c>
      <c r="AB81" s="10" t="str">
        <f t="shared" ca="1" si="21"/>
        <v>Hedge</v>
      </c>
      <c r="AC81" s="10" t="str">
        <f t="shared" ca="1" si="22"/>
        <v/>
      </c>
      <c r="AD81" s="65">
        <f ca="1">Sheet3!N81</f>
        <v>5.0057964085256401</v>
      </c>
      <c r="AE81" s="65">
        <f ca="1">Sheet3!O81</f>
        <v>5.3911200301884366</v>
      </c>
      <c r="AF81" s="10" t="str">
        <f t="shared" ca="1" si="23"/>
        <v>Hedge</v>
      </c>
      <c r="AG81" s="10" t="str">
        <f t="shared" ca="1" si="24"/>
        <v/>
      </c>
      <c r="AH81" s="3" t="str">
        <f t="shared" ca="1" si="32"/>
        <v>Hedge</v>
      </c>
      <c r="AI81" s="5" t="str">
        <f t="shared" ca="1" si="25"/>
        <v/>
      </c>
    </row>
    <row r="82" spans="10:35" x14ac:dyDescent="0.2">
      <c r="J82" s="3">
        <v>80</v>
      </c>
      <c r="K82" s="72">
        <f t="shared" si="26"/>
        <v>0.67999999999999972</v>
      </c>
      <c r="L82" s="57">
        <f t="shared" ca="1" si="27"/>
        <v>146.20843190922869</v>
      </c>
      <c r="M82" s="55">
        <f t="shared" ca="1" si="28"/>
        <v>0.76323157501670391</v>
      </c>
      <c r="N82" s="56">
        <f t="shared" ca="1" si="29"/>
        <v>0.90216228860808911</v>
      </c>
      <c r="O82" s="55">
        <f t="shared" ca="1" si="30"/>
        <v>0.23676842498329609</v>
      </c>
      <c r="P82" s="55">
        <f t="shared" ca="1" si="31"/>
        <v>9.78377113919109E-2</v>
      </c>
      <c r="Q82" s="57">
        <f t="shared" ca="1" si="17"/>
        <v>69.444484373861343</v>
      </c>
      <c r="R82" s="57">
        <f t="shared" ca="1" si="18"/>
        <v>5.0713056376966854</v>
      </c>
      <c r="S82" s="55">
        <f t="shared" ca="1" si="19"/>
        <v>0.90216228860808911</v>
      </c>
      <c r="T82" s="29">
        <f t="shared" ca="1" si="20"/>
        <v>-9.7837711391910887E-2</v>
      </c>
      <c r="U82" s="58"/>
      <c r="V82" s="10"/>
      <c r="W82" s="10"/>
      <c r="X82" s="10"/>
      <c r="Y82" s="10"/>
      <c r="Z82" s="10"/>
      <c r="AA82" s="64">
        <f ca="1">IFERROR(Sheet3!Q82,"")</f>
        <v>69.929090873063558</v>
      </c>
      <c r="AB82" s="10" t="str">
        <f t="shared" ca="1" si="21"/>
        <v/>
      </c>
      <c r="AC82" s="10" t="str">
        <f t="shared" ca="1" si="22"/>
        <v/>
      </c>
      <c r="AD82" s="65">
        <f ca="1">Sheet3!N82</f>
        <v>3.8047454394118745</v>
      </c>
      <c r="AE82" s="65">
        <f ca="1">Sheet3!O82</f>
        <v>4.3335369696707282</v>
      </c>
      <c r="AF82" s="10" t="str">
        <f t="shared" ca="1" si="23"/>
        <v>Hedge</v>
      </c>
      <c r="AG82" s="10" t="str">
        <f t="shared" ca="1" si="24"/>
        <v/>
      </c>
      <c r="AH82" s="3" t="str">
        <f t="shared" ca="1" si="32"/>
        <v/>
      </c>
      <c r="AI82" s="5" t="str">
        <f t="shared" ca="1" si="25"/>
        <v/>
      </c>
    </row>
    <row r="83" spans="10:35" x14ac:dyDescent="0.2">
      <c r="J83" s="3">
        <v>81</v>
      </c>
      <c r="K83" s="72">
        <f t="shared" si="26"/>
        <v>0.67599999999999971</v>
      </c>
      <c r="L83" s="57">
        <f t="shared" ca="1" si="27"/>
        <v>148.99202244853655</v>
      </c>
      <c r="M83" s="55">
        <f t="shared" ca="1" si="28"/>
        <v>0.7741847913154305</v>
      </c>
      <c r="N83" s="56">
        <f t="shared" ca="1" si="29"/>
        <v>0.90794962344942365</v>
      </c>
      <c r="O83" s="55">
        <f t="shared" ca="1" si="30"/>
        <v>0.22581520868456945</v>
      </c>
      <c r="P83" s="55">
        <f t="shared" ca="1" si="31"/>
        <v>9.2050376550576365E-2</v>
      </c>
      <c r="Q83" s="57">
        <f t="shared" ca="1" si="17"/>
        <v>71.898830154122692</v>
      </c>
      <c r="R83" s="57">
        <f t="shared" ca="1" si="18"/>
        <v>4.7715268733532987</v>
      </c>
      <c r="S83" s="55">
        <f t="shared" ca="1" si="19"/>
        <v>0.90794962344942365</v>
      </c>
      <c r="T83" s="29">
        <f t="shared" ca="1" si="20"/>
        <v>-9.2050376550576352E-2</v>
      </c>
      <c r="U83" s="58"/>
      <c r="V83" s="10"/>
      <c r="W83" s="10"/>
      <c r="X83" s="10"/>
      <c r="Y83" s="10"/>
      <c r="Z83" s="10"/>
      <c r="AA83" s="64">
        <f ca="1">IFERROR(Sheet3!Q83,"")</f>
        <v>69.733344018240189</v>
      </c>
      <c r="AB83" s="10" t="str">
        <f t="shared" ca="1" si="21"/>
        <v/>
      </c>
      <c r="AC83" s="10" t="str">
        <f t="shared" ca="1" si="22"/>
        <v/>
      </c>
      <c r="AD83" s="65">
        <f ca="1">Sheet3!N83</f>
        <v>3.2816806318314491</v>
      </c>
      <c r="AE83" s="65">
        <f ca="1">Sheet3!O83</f>
        <v>3.6322994111112088</v>
      </c>
      <c r="AF83" s="10" t="str">
        <f t="shared" ca="1" si="23"/>
        <v>Hedge</v>
      </c>
      <c r="AG83" s="10" t="str">
        <f t="shared" ca="1" si="24"/>
        <v/>
      </c>
      <c r="AH83" s="3" t="str">
        <f t="shared" ca="1" si="32"/>
        <v/>
      </c>
      <c r="AI83" s="5" t="str">
        <f t="shared" ca="1" si="25"/>
        <v/>
      </c>
    </row>
    <row r="84" spans="10:35" x14ac:dyDescent="0.2">
      <c r="J84" s="3">
        <v>82</v>
      </c>
      <c r="K84" s="72">
        <f t="shared" si="26"/>
        <v>0.67199999999999971</v>
      </c>
      <c r="L84" s="57">
        <f t="shared" ca="1" si="27"/>
        <v>163.47042184666145</v>
      </c>
      <c r="M84" s="55">
        <f t="shared" ca="1" si="28"/>
        <v>0.82059416276086117</v>
      </c>
      <c r="N84" s="56">
        <f t="shared" ca="1" si="29"/>
        <v>0.9320797513428708</v>
      </c>
      <c r="O84" s="55">
        <f t="shared" ca="1" si="30"/>
        <v>0.17940583723913886</v>
      </c>
      <c r="P84" s="55">
        <f t="shared" ca="1" si="31"/>
        <v>6.7920248657129215E-2</v>
      </c>
      <c r="Q84" s="57">
        <f t="shared" ca="1" si="17"/>
        <v>85.165571132138766</v>
      </c>
      <c r="R84" s="57">
        <f t="shared" ca="1" si="18"/>
        <v>3.5893450576153096</v>
      </c>
      <c r="S84" s="55">
        <f t="shared" ca="1" si="19"/>
        <v>0.9320797513428708</v>
      </c>
      <c r="T84" s="29">
        <f t="shared" ca="1" si="20"/>
        <v>-6.7920248657129201E-2</v>
      </c>
      <c r="U84" s="58"/>
      <c r="V84" s="10"/>
      <c r="W84" s="10"/>
      <c r="X84" s="10"/>
      <c r="Y84" s="10"/>
      <c r="Z84" s="10"/>
      <c r="AA84" s="64">
        <f ca="1">IFERROR(Sheet3!Q84,"")</f>
        <v>83.855977123902761</v>
      </c>
      <c r="AB84" s="10" t="str">
        <f t="shared" ca="1" si="21"/>
        <v>Hedge</v>
      </c>
      <c r="AC84" s="10" t="str">
        <f t="shared" ca="1" si="22"/>
        <v/>
      </c>
      <c r="AD84" s="65">
        <f ca="1">Sheet3!N84</f>
        <v>4.7143872787497969</v>
      </c>
      <c r="AE84" s="65">
        <f ca="1">Sheet3!O84</f>
        <v>4.3536913228702678</v>
      </c>
      <c r="AF84" s="10" t="str">
        <f t="shared" ca="1" si="23"/>
        <v/>
      </c>
      <c r="AG84" s="10" t="str">
        <f t="shared" ca="1" si="24"/>
        <v/>
      </c>
      <c r="AH84" s="3" t="str">
        <f t="shared" ca="1" si="32"/>
        <v/>
      </c>
      <c r="AI84" s="5" t="str">
        <f t="shared" ca="1" si="25"/>
        <v/>
      </c>
    </row>
    <row r="85" spans="10:35" x14ac:dyDescent="0.2">
      <c r="J85" s="3">
        <v>83</v>
      </c>
      <c r="K85" s="72">
        <f t="shared" si="26"/>
        <v>0.66799999999999971</v>
      </c>
      <c r="L85" s="57">
        <f t="shared" ca="1" si="27"/>
        <v>175.33578369949089</v>
      </c>
      <c r="M85" s="55">
        <f t="shared" ca="1" si="28"/>
        <v>0.85174221541066519</v>
      </c>
      <c r="N85" s="56">
        <f t="shared" ca="1" si="29"/>
        <v>0.94695864189713719</v>
      </c>
      <c r="O85" s="55">
        <f t="shared" ca="1" si="30"/>
        <v>0.14825778458933483</v>
      </c>
      <c r="P85" s="55">
        <f t="shared" ca="1" si="31"/>
        <v>5.3041358102862826E-2</v>
      </c>
      <c r="Q85" s="57">
        <f t="shared" ca="1" si="17"/>
        <v>96.257876363539239</v>
      </c>
      <c r="R85" s="57">
        <f t="shared" ca="1" si="18"/>
        <v>2.8457756540450951</v>
      </c>
      <c r="S85" s="55">
        <f t="shared" ca="1" si="19"/>
        <v>0.94695864189713719</v>
      </c>
      <c r="T85" s="29">
        <f t="shared" ca="1" si="20"/>
        <v>-5.3041358102862812E-2</v>
      </c>
      <c r="U85" s="58"/>
      <c r="V85" s="10"/>
      <c r="W85" s="10"/>
      <c r="X85" s="10"/>
      <c r="Y85" s="10"/>
      <c r="Z85" s="10"/>
      <c r="AA85" s="64">
        <f ca="1">IFERROR(Sheet3!Q85,"")</f>
        <v>86.204819803666851</v>
      </c>
      <c r="AB85" s="10" t="str">
        <f t="shared" ca="1" si="21"/>
        <v>Hedge</v>
      </c>
      <c r="AC85" s="10" t="str">
        <f t="shared" ca="1" si="22"/>
        <v/>
      </c>
      <c r="AD85" s="65">
        <f ca="1">Sheet3!N85</f>
        <v>6.7462532522334868</v>
      </c>
      <c r="AE85" s="65">
        <f ca="1">Sheet3!O85</f>
        <v>5.9487326091124144</v>
      </c>
      <c r="AF85" s="10" t="str">
        <f t="shared" ca="1" si="23"/>
        <v/>
      </c>
      <c r="AG85" s="10" t="str">
        <f t="shared" ca="1" si="24"/>
        <v/>
      </c>
      <c r="AH85" s="3" t="str">
        <f t="shared" ca="1" si="32"/>
        <v/>
      </c>
      <c r="AI85" s="5" t="str">
        <f t="shared" ca="1" si="25"/>
        <v/>
      </c>
    </row>
    <row r="86" spans="10:35" x14ac:dyDescent="0.2">
      <c r="J86" s="3">
        <v>84</v>
      </c>
      <c r="K86" s="72">
        <f t="shared" si="26"/>
        <v>0.6639999999999997</v>
      </c>
      <c r="L86" s="57">
        <f t="shared" ca="1" si="27"/>
        <v>161.24911633507688</v>
      </c>
      <c r="M86" s="55">
        <f t="shared" ca="1" si="28"/>
        <v>0.81629387816314558</v>
      </c>
      <c r="N86" s="56">
        <f t="shared" ca="1" si="29"/>
        <v>0.92945371679375033</v>
      </c>
      <c r="O86" s="55">
        <f t="shared" ca="1" si="30"/>
        <v>0.18370612183685445</v>
      </c>
      <c r="P86" s="55">
        <f t="shared" ca="1" si="31"/>
        <v>7.0546283206249713E-2</v>
      </c>
      <c r="Q86" s="57">
        <f t="shared" ca="1" si="17"/>
        <v>82.975710703765685</v>
      </c>
      <c r="R86" s="57">
        <f t="shared" ca="1" si="18"/>
        <v>3.6797751938536631</v>
      </c>
      <c r="S86" s="55">
        <f t="shared" ca="1" si="19"/>
        <v>0.92945371679375033</v>
      </c>
      <c r="T86" s="29">
        <f t="shared" ca="1" si="20"/>
        <v>-7.0546283206249671E-2</v>
      </c>
      <c r="U86" s="58"/>
      <c r="V86" s="10"/>
      <c r="W86" s="10"/>
      <c r="X86" s="10"/>
      <c r="Y86" s="10"/>
      <c r="Z86" s="10"/>
      <c r="AA86" s="64">
        <f ca="1">IFERROR(Sheet3!Q86,"")</f>
        <v>71.216060182689958</v>
      </c>
      <c r="AB86" s="10" t="str">
        <f t="shared" ca="1" si="21"/>
        <v>Hedge</v>
      </c>
      <c r="AC86" s="10" t="str">
        <f t="shared" ca="1" si="22"/>
        <v/>
      </c>
      <c r="AD86" s="65">
        <f ca="1">Sheet3!N86</f>
        <v>5.5019425726873976</v>
      </c>
      <c r="AE86" s="65">
        <f ca="1">Sheet3!O86</f>
        <v>5.6508725848290702</v>
      </c>
      <c r="AF86" s="10" t="str">
        <f t="shared" ca="1" si="23"/>
        <v>Hedge</v>
      </c>
      <c r="AG86" s="10" t="str">
        <f t="shared" ca="1" si="24"/>
        <v/>
      </c>
      <c r="AH86" s="3" t="str">
        <f t="shared" ca="1" si="32"/>
        <v>Hedge</v>
      </c>
      <c r="AI86" s="5" t="str">
        <f t="shared" ca="1" si="25"/>
        <v/>
      </c>
    </row>
    <row r="87" spans="10:35" x14ac:dyDescent="0.2">
      <c r="J87" s="3">
        <v>85</v>
      </c>
      <c r="K87" s="72">
        <f t="shared" si="26"/>
        <v>0.6599999999999997</v>
      </c>
      <c r="L87" s="57">
        <f t="shared" ca="1" si="27"/>
        <v>162.04719258176104</v>
      </c>
      <c r="M87" s="55">
        <f t="shared" ca="1" si="28"/>
        <v>0.81959699557176968</v>
      </c>
      <c r="N87" s="56">
        <f t="shared" ca="1" si="29"/>
        <v>0.93089807831958793</v>
      </c>
      <c r="O87" s="55">
        <f t="shared" ca="1" si="30"/>
        <v>0.18040300442823037</v>
      </c>
      <c r="P87" s="55">
        <f t="shared" ca="1" si="31"/>
        <v>6.9101921680412043E-2</v>
      </c>
      <c r="Q87" s="57">
        <f t="shared" ca="1" si="17"/>
        <v>83.656654347462577</v>
      </c>
      <c r="R87" s="57">
        <f t="shared" ca="1" si="18"/>
        <v>3.5921510471669347</v>
      </c>
      <c r="S87" s="55">
        <f t="shared" ca="1" si="19"/>
        <v>0.93089807831958793</v>
      </c>
      <c r="T87" s="29">
        <f t="shared" ca="1" si="20"/>
        <v>-6.9101921680412071E-2</v>
      </c>
      <c r="U87" s="58"/>
      <c r="V87" s="10"/>
      <c r="W87" s="10"/>
      <c r="X87" s="10"/>
      <c r="Y87" s="10"/>
      <c r="Z87" s="10"/>
      <c r="AA87" s="64">
        <f ca="1">IFERROR(Sheet3!Q87,"")</f>
        <v>69.463346417363709</v>
      </c>
      <c r="AB87" s="10" t="str">
        <f t="shared" ca="1" si="21"/>
        <v/>
      </c>
      <c r="AC87" s="10" t="str">
        <f t="shared" ca="1" si="22"/>
        <v/>
      </c>
      <c r="AD87" s="65">
        <f ca="1">Sheet3!N87</f>
        <v>4.5779242049748632</v>
      </c>
      <c r="AE87" s="65">
        <f ca="1">Sheet3!O87</f>
        <v>4.9355736649262658</v>
      </c>
      <c r="AF87" s="10" t="str">
        <f t="shared" ca="1" si="23"/>
        <v>Hedge</v>
      </c>
      <c r="AG87" s="10" t="str">
        <f t="shared" ca="1" si="24"/>
        <v/>
      </c>
      <c r="AH87" s="3" t="str">
        <f t="shared" ca="1" si="32"/>
        <v/>
      </c>
      <c r="AI87" s="5" t="str">
        <f t="shared" ca="1" si="25"/>
        <v/>
      </c>
    </row>
    <row r="88" spans="10:35" x14ac:dyDescent="0.2">
      <c r="J88" s="3">
        <v>86</v>
      </c>
      <c r="K88" s="72">
        <f t="shared" si="26"/>
        <v>0.65599999999999969</v>
      </c>
      <c r="L88" s="57">
        <f t="shared" ca="1" si="27"/>
        <v>156.47383406398552</v>
      </c>
      <c r="M88" s="55">
        <f t="shared" ca="1" si="28"/>
        <v>0.80399412086194455</v>
      </c>
      <c r="N88" s="56">
        <f t="shared" ca="1" si="29"/>
        <v>0.92262199558452629</v>
      </c>
      <c r="O88" s="55">
        <f t="shared" ca="1" si="30"/>
        <v>0.19600587913805545</v>
      </c>
      <c r="P88" s="55">
        <f t="shared" ca="1" si="31"/>
        <v>7.7378004415473711E-2</v>
      </c>
      <c r="Q88" s="57">
        <f t="shared" ca="1" si="17"/>
        <v>78.428867678342627</v>
      </c>
      <c r="R88" s="57">
        <f t="shared" ca="1" si="18"/>
        <v>3.9672419770796417</v>
      </c>
      <c r="S88" s="55">
        <f t="shared" ca="1" si="19"/>
        <v>0.92262199558452629</v>
      </c>
      <c r="T88" s="29">
        <f t="shared" ca="1" si="20"/>
        <v>-7.7378004415473711E-2</v>
      </c>
      <c r="U88" s="58"/>
      <c r="V88" s="10"/>
      <c r="W88" s="10"/>
      <c r="X88" s="10"/>
      <c r="Y88" s="10"/>
      <c r="Z88" s="10"/>
      <c r="AA88" s="64">
        <f ca="1">IFERROR(Sheet3!Q88,"")</f>
        <v>65.350488732805587</v>
      </c>
      <c r="AB88" s="10" t="str">
        <f t="shared" ca="1" si="21"/>
        <v/>
      </c>
      <c r="AC88" s="10" t="str">
        <f t="shared" ca="1" si="22"/>
        <v/>
      </c>
      <c r="AD88" s="65">
        <f ca="1">Sheet3!N88</f>
        <v>3.0368049928264611</v>
      </c>
      <c r="AE88" s="65">
        <f ca="1">Sheet3!O88</f>
        <v>3.669727883526396</v>
      </c>
      <c r="AF88" s="10" t="str">
        <f t="shared" ca="1" si="23"/>
        <v>Hedge</v>
      </c>
      <c r="AG88" s="10" t="str">
        <f t="shared" ca="1" si="24"/>
        <v/>
      </c>
      <c r="AH88" s="3" t="str">
        <f t="shared" ca="1" si="32"/>
        <v/>
      </c>
      <c r="AI88" s="5" t="str">
        <f t="shared" ca="1" si="25"/>
        <v/>
      </c>
    </row>
    <row r="89" spans="10:35" x14ac:dyDescent="0.2">
      <c r="J89" s="3">
        <v>87</v>
      </c>
      <c r="K89" s="72">
        <f t="shared" si="26"/>
        <v>0.65199999999999969</v>
      </c>
      <c r="L89" s="57">
        <f t="shared" ca="1" si="27"/>
        <v>144.20123517302167</v>
      </c>
      <c r="M89" s="55">
        <f t="shared" ca="1" si="28"/>
        <v>0.76275306228967144</v>
      </c>
      <c r="N89" s="56">
        <f t="shared" ca="1" si="29"/>
        <v>0.89979986426191771</v>
      </c>
      <c r="O89" s="55">
        <f t="shared" ca="1" si="30"/>
        <v>0.23724693771032854</v>
      </c>
      <c r="P89" s="55">
        <f t="shared" ca="1" si="31"/>
        <v>0.10020013573808233</v>
      </c>
      <c r="Q89" s="57">
        <f t="shared" ca="1" si="17"/>
        <v>67.174664884519444</v>
      </c>
      <c r="R89" s="57">
        <f t="shared" ca="1" si="18"/>
        <v>5.0151677842597522</v>
      </c>
      <c r="S89" s="55">
        <f t="shared" ca="1" si="19"/>
        <v>0.89979986426191771</v>
      </c>
      <c r="T89" s="29">
        <f t="shared" ca="1" si="20"/>
        <v>-0.10020013573808229</v>
      </c>
      <c r="U89" s="58"/>
      <c r="V89" s="10"/>
      <c r="W89" s="10"/>
      <c r="X89" s="10"/>
      <c r="Y89" s="10"/>
      <c r="Z89" s="10"/>
      <c r="AA89" s="64">
        <f ca="1">IFERROR(Sheet3!Q89,"")</f>
        <v>54.803389488719233</v>
      </c>
      <c r="AB89" s="10" t="str">
        <f t="shared" ca="1" si="21"/>
        <v/>
      </c>
      <c r="AC89" s="10" t="str">
        <f t="shared" ca="1" si="22"/>
        <v/>
      </c>
      <c r="AD89" s="65">
        <f ca="1">Sheet3!N89</f>
        <v>0.37607456136368</v>
      </c>
      <c r="AE89" s="65">
        <f ca="1">Sheet3!O89</f>
        <v>1.4739590020845856</v>
      </c>
      <c r="AF89" s="10" t="str">
        <f t="shared" ca="1" si="23"/>
        <v>Hedge</v>
      </c>
      <c r="AG89" s="10" t="str">
        <f t="shared" ca="1" si="24"/>
        <v/>
      </c>
      <c r="AH89" s="3" t="str">
        <f t="shared" ca="1" si="32"/>
        <v/>
      </c>
      <c r="AI89" s="5" t="str">
        <f t="shared" ca="1" si="25"/>
        <v/>
      </c>
    </row>
    <row r="90" spans="10:35" x14ac:dyDescent="0.2">
      <c r="J90" s="3">
        <v>88</v>
      </c>
      <c r="K90" s="72">
        <f t="shared" si="26"/>
        <v>0.64799999999999969</v>
      </c>
      <c r="L90" s="57">
        <f t="shared" ca="1" si="27"/>
        <v>141.67326902734871</v>
      </c>
      <c r="M90" s="55">
        <f t="shared" ca="1" si="28"/>
        <v>0.75399125216433482</v>
      </c>
      <c r="N90" s="56">
        <f t="shared" ca="1" si="29"/>
        <v>0.89445843343854814</v>
      </c>
      <c r="O90" s="55">
        <f t="shared" ca="1" si="30"/>
        <v>0.24600874783566512</v>
      </c>
      <c r="P90" s="55">
        <f t="shared" ca="1" si="31"/>
        <v>0.10554156656145187</v>
      </c>
      <c r="Q90" s="57">
        <f t="shared" ca="1" si="17"/>
        <v>64.839824295156959</v>
      </c>
      <c r="R90" s="57">
        <f t="shared" ca="1" si="18"/>
        <v>5.2378336832190673</v>
      </c>
      <c r="S90" s="55">
        <f t="shared" ca="1" si="19"/>
        <v>0.89445843343854814</v>
      </c>
      <c r="T90" s="29">
        <f t="shared" ca="1" si="20"/>
        <v>-0.10554156656145186</v>
      </c>
      <c r="U90" s="58"/>
      <c r="V90" s="10"/>
      <c r="W90" s="10"/>
      <c r="X90" s="10"/>
      <c r="Y90" s="10"/>
      <c r="Z90" s="10"/>
      <c r="AA90" s="64">
        <f ca="1">IFERROR(Sheet3!Q90,"")</f>
        <v>51.589315917392263</v>
      </c>
      <c r="AB90" s="10" t="str">
        <f t="shared" ca="1" si="21"/>
        <v/>
      </c>
      <c r="AC90" s="10" t="str">
        <f t="shared" ca="1" si="22"/>
        <v/>
      </c>
      <c r="AD90" s="65">
        <f ca="1">Sheet3!N90</f>
        <v>-1.4051154589304247</v>
      </c>
      <c r="AE90" s="65">
        <f ca="1">Sheet3!O90</f>
        <v>-0.44542397192542121</v>
      </c>
      <c r="AF90" s="10" t="str">
        <f t="shared" ca="1" si="23"/>
        <v/>
      </c>
      <c r="AG90" s="10" t="str">
        <f t="shared" ca="1" si="24"/>
        <v/>
      </c>
      <c r="AH90" s="3" t="str">
        <f t="shared" ca="1" si="32"/>
        <v/>
      </c>
      <c r="AI90" s="5" t="str">
        <f t="shared" ca="1" si="25"/>
        <v/>
      </c>
    </row>
    <row r="91" spans="10:35" x14ac:dyDescent="0.2">
      <c r="J91" s="3">
        <v>89</v>
      </c>
      <c r="K91" s="72">
        <f t="shared" si="26"/>
        <v>0.64399999999999968</v>
      </c>
      <c r="L91" s="57">
        <f t="shared" ca="1" si="27"/>
        <v>142.90267363263018</v>
      </c>
      <c r="M91" s="55">
        <f t="shared" ca="1" si="28"/>
        <v>0.75981852164886954</v>
      </c>
      <c r="N91" s="56">
        <f t="shared" ca="1" si="29"/>
        <v>0.89750567680736293</v>
      </c>
      <c r="O91" s="55">
        <f t="shared" ca="1" si="30"/>
        <v>0.24018147835113041</v>
      </c>
      <c r="P91" s="55">
        <f t="shared" ca="1" si="31"/>
        <v>0.1024943231926371</v>
      </c>
      <c r="Q91" s="57">
        <f t="shared" ca="1" si="17"/>
        <v>65.874229999562317</v>
      </c>
      <c r="R91" s="57">
        <f t="shared" ca="1" si="18"/>
        <v>5.0723857614296062</v>
      </c>
      <c r="S91" s="55">
        <f t="shared" ca="1" si="19"/>
        <v>0.89750567680736293</v>
      </c>
      <c r="T91" s="29">
        <f t="shared" ca="1" si="20"/>
        <v>-0.10249432319263707</v>
      </c>
      <c r="U91" s="58"/>
      <c r="V91" s="10"/>
      <c r="W91" s="10"/>
      <c r="X91" s="10"/>
      <c r="Y91" s="10"/>
      <c r="Z91" s="10"/>
      <c r="AA91" s="64">
        <f ca="1">IFERROR(Sheet3!Q91,"")</f>
        <v>46.990012955973064</v>
      </c>
      <c r="AB91" s="10" t="str">
        <f t="shared" ca="1" si="21"/>
        <v/>
      </c>
      <c r="AC91" s="10" t="str">
        <f t="shared" ca="1" si="22"/>
        <v/>
      </c>
      <c r="AD91" s="65">
        <f ca="1">Sheet3!N91</f>
        <v>-2.0974884917877148</v>
      </c>
      <c r="AE91" s="65">
        <f ca="1">Sheet3!O91</f>
        <v>-1.5468003185002837</v>
      </c>
      <c r="AF91" s="10" t="str">
        <f t="shared" ca="1" si="23"/>
        <v/>
      </c>
      <c r="AG91" s="10" t="str">
        <f t="shared" ca="1" si="24"/>
        <v/>
      </c>
      <c r="AH91" s="3" t="str">
        <f t="shared" ca="1" si="32"/>
        <v/>
      </c>
      <c r="AI91" s="5" t="str">
        <f t="shared" ca="1" si="25"/>
        <v/>
      </c>
    </row>
    <row r="92" spans="10:35" x14ac:dyDescent="0.2">
      <c r="J92" s="3">
        <v>90</v>
      </c>
      <c r="K92" s="72">
        <f t="shared" si="26"/>
        <v>0.63999999999999968</v>
      </c>
      <c r="L92" s="57">
        <f t="shared" ca="1" si="27"/>
        <v>146.03872006303678</v>
      </c>
      <c r="M92" s="55">
        <f t="shared" ca="1" si="28"/>
        <v>0.77270726870747852</v>
      </c>
      <c r="N92" s="56">
        <f t="shared" ca="1" si="29"/>
        <v>0.90452811239429254</v>
      </c>
      <c r="O92" s="55">
        <f t="shared" ca="1" si="30"/>
        <v>0.22729273129252153</v>
      </c>
      <c r="P92" s="55">
        <f t="shared" ca="1" si="31"/>
        <v>9.5471887605707489E-2</v>
      </c>
      <c r="Q92" s="57">
        <f t="shared" ca="1" si="17"/>
        <v>68.633377676906548</v>
      </c>
      <c r="R92" s="57">
        <f t="shared" ca="1" si="18"/>
        <v>4.7250486277214954</v>
      </c>
      <c r="S92" s="55">
        <f t="shared" ca="1" si="19"/>
        <v>0.90452811239429254</v>
      </c>
      <c r="T92" s="29">
        <f t="shared" ca="1" si="20"/>
        <v>-9.5471887605707462E-2</v>
      </c>
      <c r="U92" s="58"/>
      <c r="V92" s="10"/>
      <c r="W92" s="10"/>
      <c r="X92" s="10"/>
      <c r="Y92" s="10"/>
      <c r="Z92" s="10"/>
      <c r="AA92" s="64">
        <f ca="1">IFERROR(Sheet3!Q92,"")</f>
        <v>45.936149029107071</v>
      </c>
      <c r="AB92" s="10" t="str">
        <f t="shared" ca="1" si="21"/>
        <v/>
      </c>
      <c r="AC92" s="10" t="str">
        <f t="shared" ca="1" si="22"/>
        <v/>
      </c>
      <c r="AD92" s="65">
        <f ca="1">Sheet3!N92</f>
        <v>-1.908782019138215</v>
      </c>
      <c r="AE92" s="65">
        <f ca="1">Sheet3!O92</f>
        <v>-1.7881214522589048</v>
      </c>
      <c r="AF92" s="10" t="str">
        <f t="shared" ca="1" si="23"/>
        <v/>
      </c>
      <c r="AG92" s="10" t="str">
        <f t="shared" ca="1" si="24"/>
        <v/>
      </c>
      <c r="AH92" s="3" t="str">
        <f t="shared" ca="1" si="32"/>
        <v/>
      </c>
      <c r="AI92" s="5" t="str">
        <f t="shared" ca="1" si="25"/>
        <v/>
      </c>
    </row>
    <row r="93" spans="10:35" x14ac:dyDescent="0.2">
      <c r="J93" s="3">
        <v>91</v>
      </c>
      <c r="K93" s="72">
        <f t="shared" si="26"/>
        <v>0.63599999999999968</v>
      </c>
      <c r="L93" s="57">
        <f t="shared" ca="1" si="27"/>
        <v>141.78117357672178</v>
      </c>
      <c r="M93" s="55">
        <f t="shared" ca="1" si="28"/>
        <v>0.75748988915127191</v>
      </c>
      <c r="N93" s="56">
        <f t="shared" ca="1" si="29"/>
        <v>0.89553231571951641</v>
      </c>
      <c r="O93" s="55">
        <f t="shared" ca="1" si="30"/>
        <v>0.24251011084872809</v>
      </c>
      <c r="P93" s="55">
        <f t="shared" ca="1" si="31"/>
        <v>0.1044676842804836</v>
      </c>
      <c r="Q93" s="57">
        <f t="shared" ca="1" si="17"/>
        <v>64.734281222994241</v>
      </c>
      <c r="R93" s="57">
        <f t="shared" ca="1" si="18"/>
        <v>5.113070923577185</v>
      </c>
      <c r="S93" s="55">
        <f t="shared" ca="1" si="19"/>
        <v>0.89553231571951641</v>
      </c>
      <c r="T93" s="29">
        <f t="shared" ca="1" si="20"/>
        <v>-0.10446768428048359</v>
      </c>
      <c r="U93" s="58"/>
      <c r="V93" s="10"/>
      <c r="W93" s="10"/>
      <c r="X93" s="10"/>
      <c r="Y93" s="10"/>
      <c r="Z93" s="10"/>
      <c r="AA93" s="64">
        <f ca="1">IFERROR(Sheet3!Q93,"")</f>
        <v>45.745936171985271</v>
      </c>
      <c r="AB93" s="10" t="str">
        <f t="shared" ca="1" si="21"/>
        <v/>
      </c>
      <c r="AC93" s="10" t="str">
        <f t="shared" ca="1" si="22"/>
        <v/>
      </c>
      <c r="AD93" s="65">
        <f ca="1">Sheet3!N93</f>
        <v>-2.2485592972912798</v>
      </c>
      <c r="AE93" s="65">
        <f ca="1">Sheet3!O93</f>
        <v>-2.0950800156138216</v>
      </c>
      <c r="AF93" s="10" t="str">
        <f t="shared" ca="1" si="23"/>
        <v/>
      </c>
      <c r="AG93" s="10" t="str">
        <f t="shared" ca="1" si="24"/>
        <v/>
      </c>
      <c r="AH93" s="3" t="str">
        <f t="shared" ca="1" si="32"/>
        <v/>
      </c>
      <c r="AI93" s="5" t="str">
        <f t="shared" ca="1" si="25"/>
        <v/>
      </c>
    </row>
    <row r="94" spans="10:35" x14ac:dyDescent="0.2">
      <c r="J94" s="3">
        <v>92</v>
      </c>
      <c r="K94" s="72">
        <f t="shared" si="26"/>
        <v>0.63199999999999967</v>
      </c>
      <c r="L94" s="57">
        <f t="shared" ca="1" si="27"/>
        <v>133.43141166575566</v>
      </c>
      <c r="M94" s="55">
        <f t="shared" ca="1" si="28"/>
        <v>0.72324192611930371</v>
      </c>
      <c r="N94" s="56">
        <f t="shared" ca="1" si="29"/>
        <v>0.87471963971582967</v>
      </c>
      <c r="O94" s="55">
        <f t="shared" ca="1" si="30"/>
        <v>0.27675807388069629</v>
      </c>
      <c r="P94" s="55">
        <f t="shared" ca="1" si="31"/>
        <v>0.12528036028417036</v>
      </c>
      <c r="Q94" s="57">
        <f t="shared" ca="1" si="17"/>
        <v>57.272150646665345</v>
      </c>
      <c r="R94" s="57">
        <f t="shared" ca="1" si="18"/>
        <v>6.0302851695988053</v>
      </c>
      <c r="S94" s="55">
        <f t="shared" ca="1" si="19"/>
        <v>0.87471963971582967</v>
      </c>
      <c r="T94" s="29">
        <f t="shared" ca="1" si="20"/>
        <v>-0.12528036028417033</v>
      </c>
      <c r="U94" s="58"/>
      <c r="V94" s="10"/>
      <c r="W94" s="10"/>
      <c r="X94" s="10"/>
      <c r="Y94" s="10"/>
      <c r="Z94" s="10"/>
      <c r="AA94" s="64">
        <f ca="1">IFERROR(Sheet3!Q94,"")</f>
        <v>38.891344346168538</v>
      </c>
      <c r="AB94" s="10" t="str">
        <f t="shared" ca="1" si="21"/>
        <v/>
      </c>
      <c r="AC94" s="10" t="str">
        <f t="shared" ca="1" si="22"/>
        <v/>
      </c>
      <c r="AD94" s="65">
        <f ca="1">Sheet3!N94</f>
        <v>-3.3931714806156492</v>
      </c>
      <c r="AE94" s="65">
        <f ca="1">Sheet3!O94</f>
        <v>-2.9604743256150403</v>
      </c>
      <c r="AF94" s="10" t="str">
        <f t="shared" ca="1" si="23"/>
        <v/>
      </c>
      <c r="AG94" s="10" t="str">
        <f t="shared" ca="1" si="24"/>
        <v/>
      </c>
      <c r="AH94" s="3" t="str">
        <f t="shared" ca="1" si="32"/>
        <v/>
      </c>
      <c r="AI94" s="5" t="str">
        <f t="shared" ca="1" si="25"/>
        <v/>
      </c>
    </row>
    <row r="95" spans="10:35" x14ac:dyDescent="0.2">
      <c r="J95" s="3">
        <v>93</v>
      </c>
      <c r="K95" s="72">
        <f t="shared" si="26"/>
        <v>0.62799999999999967</v>
      </c>
      <c r="L95" s="57">
        <f t="shared" ca="1" si="27"/>
        <v>125.44922602200535</v>
      </c>
      <c r="M95" s="55">
        <f t="shared" ca="1" si="28"/>
        <v>0.68591325037460593</v>
      </c>
      <c r="N95" s="56">
        <f t="shared" ca="1" si="29"/>
        <v>0.8506033103181535</v>
      </c>
      <c r="O95" s="55">
        <f t="shared" ca="1" si="30"/>
        <v>0.31408674962539407</v>
      </c>
      <c r="P95" s="55">
        <f t="shared" ca="1" si="31"/>
        <v>0.1493966896818465</v>
      </c>
      <c r="Q95" s="57">
        <f t="shared" ca="1" si="17"/>
        <v>50.312329540980272</v>
      </c>
      <c r="R95" s="57">
        <f t="shared" ca="1" si="18"/>
        <v>7.0822432708137235</v>
      </c>
      <c r="S95" s="55">
        <f t="shared" ca="1" si="19"/>
        <v>0.8506033103181535</v>
      </c>
      <c r="T95" s="29">
        <f t="shared" ca="1" si="20"/>
        <v>-0.1493966896818465</v>
      </c>
      <c r="U95" s="58"/>
      <c r="V95" s="10"/>
      <c r="W95" s="10"/>
      <c r="X95" s="10"/>
      <c r="Y95" s="10"/>
      <c r="Z95" s="10"/>
      <c r="AA95" s="64">
        <f ca="1">IFERROR(Sheet3!Q95,"")</f>
        <v>37.515376604435119</v>
      </c>
      <c r="AB95" s="10" t="str">
        <f t="shared" ca="1" si="21"/>
        <v/>
      </c>
      <c r="AC95" s="10" t="str">
        <f t="shared" ca="1" si="22"/>
        <v/>
      </c>
      <c r="AD95" s="65">
        <f ca="1">Sheet3!N95</f>
        <v>-4.8417112988476276</v>
      </c>
      <c r="AE95" s="65">
        <f ca="1">Sheet3!O95</f>
        <v>-4.2146323077700991</v>
      </c>
      <c r="AF95" s="10" t="str">
        <f t="shared" ca="1" si="23"/>
        <v/>
      </c>
      <c r="AG95" s="10" t="str">
        <f t="shared" ca="1" si="24"/>
        <v/>
      </c>
      <c r="AH95" s="3" t="str">
        <f t="shared" ca="1" si="32"/>
        <v/>
      </c>
      <c r="AI95" s="5" t="str">
        <f t="shared" ca="1" si="25"/>
        <v/>
      </c>
    </row>
    <row r="96" spans="10:35" x14ac:dyDescent="0.2">
      <c r="J96" s="3">
        <v>94</v>
      </c>
      <c r="K96" s="72">
        <f t="shared" si="26"/>
        <v>0.62399999999999967</v>
      </c>
      <c r="L96" s="57">
        <f t="shared" ca="1" si="27"/>
        <v>123.65897739653605</v>
      </c>
      <c r="M96" s="55">
        <f t="shared" ca="1" si="28"/>
        <v>0.67759219943560967</v>
      </c>
      <c r="N96" s="56">
        <f t="shared" ca="1" si="29"/>
        <v>0.84469240083515262</v>
      </c>
      <c r="O96" s="55">
        <f t="shared" ca="1" si="30"/>
        <v>0.32240780056439033</v>
      </c>
      <c r="P96" s="55">
        <f t="shared" ca="1" si="31"/>
        <v>0.15530759916484743</v>
      </c>
      <c r="Q96" s="57">
        <f t="shared" ca="1" si="17"/>
        <v>48.722691174052088</v>
      </c>
      <c r="R96" s="57">
        <f t="shared" ca="1" si="18"/>
        <v>7.312457748105146</v>
      </c>
      <c r="S96" s="55">
        <f t="shared" ca="1" si="19"/>
        <v>0.84469240083515262</v>
      </c>
      <c r="T96" s="29">
        <f t="shared" ca="1" si="20"/>
        <v>-0.15530759916484738</v>
      </c>
      <c r="U96" s="58"/>
      <c r="V96" s="10"/>
      <c r="W96" s="10"/>
      <c r="X96" s="10"/>
      <c r="Y96" s="10"/>
      <c r="Z96" s="10"/>
      <c r="AA96" s="64">
        <f ca="1">IFERROR(Sheet3!Q96,"")</f>
        <v>37.628028940355236</v>
      </c>
      <c r="AB96" s="10" t="str">
        <f t="shared" ca="1" si="21"/>
        <v/>
      </c>
      <c r="AC96" s="10" t="str">
        <f t="shared" ca="1" si="22"/>
        <v/>
      </c>
      <c r="AD96" s="65">
        <f ca="1">Sheet3!N96</f>
        <v>-5.5301849320440795</v>
      </c>
      <c r="AE96" s="65">
        <f ca="1">Sheet3!O96</f>
        <v>-5.0916673906194196</v>
      </c>
      <c r="AF96" s="10" t="str">
        <f t="shared" ca="1" si="23"/>
        <v/>
      </c>
      <c r="AG96" s="10" t="str">
        <f t="shared" ca="1" si="24"/>
        <v/>
      </c>
      <c r="AH96" s="3" t="str">
        <f t="shared" ca="1" si="32"/>
        <v/>
      </c>
      <c r="AI96" s="5" t="str">
        <f t="shared" ca="1" si="25"/>
        <v/>
      </c>
    </row>
    <row r="97" spans="10:35" x14ac:dyDescent="0.2">
      <c r="J97" s="3">
        <v>95</v>
      </c>
      <c r="K97" s="72">
        <f t="shared" si="26"/>
        <v>0.61999999999999966</v>
      </c>
      <c r="L97" s="57">
        <f t="shared" ca="1" si="27"/>
        <v>122.92769876750936</v>
      </c>
      <c r="M97" s="55">
        <f t="shared" ca="1" si="28"/>
        <v>0.67466256498544985</v>
      </c>
      <c r="N97" s="56">
        <f t="shared" ca="1" si="29"/>
        <v>0.84231199428031589</v>
      </c>
      <c r="O97" s="55">
        <f t="shared" ca="1" si="30"/>
        <v>0.3253374350145502</v>
      </c>
      <c r="P97" s="55">
        <f t="shared" ca="1" si="31"/>
        <v>0.15768800571968411</v>
      </c>
      <c r="Q97" s="57">
        <f t="shared" ca="1" si="17"/>
        <v>48.033346477441725</v>
      </c>
      <c r="R97" s="57">
        <f t="shared" ca="1" si="18"/>
        <v>7.3840065587091246</v>
      </c>
      <c r="S97" s="55">
        <f t="shared" ca="1" si="19"/>
        <v>0.84231199428031589</v>
      </c>
      <c r="T97" s="29">
        <f t="shared" ca="1" si="20"/>
        <v>-0.15768800571968411</v>
      </c>
      <c r="U97" s="58"/>
      <c r="V97" s="10"/>
      <c r="W97" s="10"/>
      <c r="X97" s="10"/>
      <c r="Y97" s="10"/>
      <c r="Z97" s="10"/>
      <c r="AA97" s="64">
        <f ca="1">IFERROR(Sheet3!Q97,"")</f>
        <v>35.370091311041506</v>
      </c>
      <c r="AB97" s="10" t="str">
        <f t="shared" ca="1" si="21"/>
        <v/>
      </c>
      <c r="AC97" s="10" t="str">
        <f t="shared" ca="1" si="22"/>
        <v/>
      </c>
      <c r="AD97" s="65">
        <f ca="1">Sheet3!N97</f>
        <v>-5.6261956914828204</v>
      </c>
      <c r="AE97" s="65">
        <f ca="1">Sheet3!O97</f>
        <v>-5.4480195911950204</v>
      </c>
      <c r="AF97" s="10" t="str">
        <f t="shared" ca="1" si="23"/>
        <v/>
      </c>
      <c r="AG97" s="10" t="str">
        <f t="shared" ca="1" si="24"/>
        <v/>
      </c>
      <c r="AH97" s="3" t="str">
        <f t="shared" ca="1" si="32"/>
        <v/>
      </c>
      <c r="AI97" s="5" t="str">
        <f t="shared" ca="1" si="25"/>
        <v/>
      </c>
    </row>
    <row r="98" spans="10:35" x14ac:dyDescent="0.2">
      <c r="J98" s="3">
        <v>96</v>
      </c>
      <c r="K98" s="72">
        <f t="shared" si="26"/>
        <v>0.61599999999999966</v>
      </c>
      <c r="L98" s="57">
        <f t="shared" ca="1" si="27"/>
        <v>126.58824163685981</v>
      </c>
      <c r="M98" s="55">
        <f t="shared" ca="1" si="28"/>
        <v>0.69456460740262371</v>
      </c>
      <c r="N98" s="56">
        <f t="shared" ca="1" si="29"/>
        <v>0.85502482306055361</v>
      </c>
      <c r="O98" s="55">
        <f t="shared" ca="1" si="30"/>
        <v>0.30543539259737629</v>
      </c>
      <c r="P98" s="55">
        <f t="shared" ca="1" si="31"/>
        <v>0.14497517693944642</v>
      </c>
      <c r="Q98" s="57">
        <f t="shared" ca="1" si="17"/>
        <v>51.067876042994449</v>
      </c>
      <c r="R98" s="57">
        <f t="shared" ca="1" si="18"/>
        <v>6.7876187963744741</v>
      </c>
      <c r="S98" s="55">
        <f t="shared" ca="1" si="19"/>
        <v>0.85502482306055361</v>
      </c>
      <c r="T98" s="29">
        <f t="shared" ca="1" si="20"/>
        <v>-0.14497517693944639</v>
      </c>
      <c r="U98" s="58"/>
      <c r="V98" s="10"/>
      <c r="W98" s="10"/>
      <c r="X98" s="10"/>
      <c r="Y98" s="10"/>
      <c r="Z98" s="10"/>
      <c r="AA98" s="64">
        <f ca="1">IFERROR(Sheet3!Q98,"")</f>
        <v>26.436437452433168</v>
      </c>
      <c r="AB98" s="10" t="str">
        <f t="shared" ca="1" si="21"/>
        <v/>
      </c>
      <c r="AC98" s="10" t="str">
        <f t="shared" ca="1" si="22"/>
        <v>Exit Hedge</v>
      </c>
      <c r="AD98" s="65">
        <f ca="1">Sheet3!N98</f>
        <v>-4.8142493345045523</v>
      </c>
      <c r="AE98" s="65">
        <f ca="1">Sheet3!O98</f>
        <v>-5.0255060867347083</v>
      </c>
      <c r="AF98" s="10" t="str">
        <f t="shared" ca="1" si="23"/>
        <v/>
      </c>
      <c r="AG98" s="10" t="str">
        <f t="shared" ca="1" si="24"/>
        <v>Exit Hedge</v>
      </c>
      <c r="AH98" s="3" t="str">
        <f t="shared" ca="1" si="32"/>
        <v/>
      </c>
      <c r="AI98" s="5" t="str">
        <f t="shared" ca="1" si="25"/>
        <v>Exit Hedge</v>
      </c>
    </row>
    <row r="99" spans="10:35" x14ac:dyDescent="0.2">
      <c r="J99" s="3">
        <v>97</v>
      </c>
      <c r="K99" s="72">
        <f t="shared" si="26"/>
        <v>0.61199999999999966</v>
      </c>
      <c r="L99" s="57">
        <f t="shared" ca="1" si="27"/>
        <v>127.30906914685953</v>
      </c>
      <c r="M99" s="55">
        <f t="shared" ca="1" si="28"/>
        <v>0.69916206271548254</v>
      </c>
      <c r="N99" s="56">
        <f t="shared" ca="1" si="29"/>
        <v>0.857601437081704</v>
      </c>
      <c r="O99" s="55">
        <f t="shared" ca="1" si="30"/>
        <v>0.30083793728451746</v>
      </c>
      <c r="P99" s="55">
        <f t="shared" ca="1" si="31"/>
        <v>0.14239856291829603</v>
      </c>
      <c r="Q99" s="57">
        <f t="shared" ca="1" si="17"/>
        <v>51.613099996926508</v>
      </c>
      <c r="R99" s="57">
        <f t="shared" ca="1" si="18"/>
        <v>6.6416514488847582</v>
      </c>
      <c r="S99" s="55">
        <f t="shared" ca="1" si="19"/>
        <v>0.857601437081704</v>
      </c>
      <c r="T99" s="29">
        <f t="shared" ca="1" si="20"/>
        <v>-0.142398562918296</v>
      </c>
      <c r="U99" s="58"/>
      <c r="V99" s="10"/>
      <c r="W99" s="10"/>
      <c r="X99" s="10"/>
      <c r="Y99" s="10"/>
      <c r="Z99" s="10"/>
      <c r="AA99" s="64">
        <f ca="1">IFERROR(Sheet3!Q99,"")</f>
        <v>14.221385586565944</v>
      </c>
      <c r="AB99" s="10" t="str">
        <f t="shared" ca="1" si="21"/>
        <v/>
      </c>
      <c r="AC99" s="10" t="str">
        <f t="shared" ca="1" si="22"/>
        <v>Exit Hedge</v>
      </c>
      <c r="AD99" s="65">
        <f ca="1">Sheet3!N99</f>
        <v>-3.9641509871492246</v>
      </c>
      <c r="AE99" s="65">
        <f ca="1">Sheet3!O99</f>
        <v>-4.3179360203443862</v>
      </c>
      <c r="AF99" s="10" t="str">
        <f t="shared" ca="1" si="23"/>
        <v/>
      </c>
      <c r="AG99" s="10" t="str">
        <f t="shared" ca="1" si="24"/>
        <v>Exit Hedge</v>
      </c>
      <c r="AH99" s="3" t="str">
        <f t="shared" ca="1" si="32"/>
        <v/>
      </c>
      <c r="AI99" s="5" t="str">
        <f t="shared" ca="1" si="25"/>
        <v>Exit Hedge</v>
      </c>
    </row>
    <row r="100" spans="10:35" x14ac:dyDescent="0.2">
      <c r="J100" s="3">
        <v>98</v>
      </c>
      <c r="K100" s="72">
        <f t="shared" si="26"/>
        <v>0.60799999999999965</v>
      </c>
      <c r="L100" s="57">
        <f t="shared" ca="1" si="27"/>
        <v>131.08979332677029</v>
      </c>
      <c r="M100" s="55">
        <f t="shared" ca="1" si="28"/>
        <v>0.71852264464305227</v>
      </c>
      <c r="N100" s="56">
        <f t="shared" ca="1" si="29"/>
        <v>0.86955262203330408</v>
      </c>
      <c r="O100" s="55">
        <f t="shared" ca="1" si="30"/>
        <v>0.28147735535694773</v>
      </c>
      <c r="P100" s="55">
        <f t="shared" ca="1" si="31"/>
        <v>0.13044737796669598</v>
      </c>
      <c r="Q100" s="57">
        <f t="shared" ca="1" si="17"/>
        <v>54.806726648530251</v>
      </c>
      <c r="R100" s="57">
        <f t="shared" ca="1" si="18"/>
        <v>6.0842008001114429</v>
      </c>
      <c r="S100" s="55">
        <f t="shared" ca="1" si="19"/>
        <v>0.86955262203330408</v>
      </c>
      <c r="T100" s="29">
        <f t="shared" ca="1" si="20"/>
        <v>-0.13044737796669592</v>
      </c>
      <c r="U100" s="58"/>
      <c r="V100" s="10"/>
      <c r="W100" s="10"/>
      <c r="X100" s="10"/>
      <c r="Y100" s="10"/>
      <c r="Z100" s="10"/>
      <c r="AA100" s="64">
        <f ca="1">IFERROR(Sheet3!Q100,"")</f>
        <v>23.456238192409799</v>
      </c>
      <c r="AB100" s="10" t="str">
        <f t="shared" ca="1" si="21"/>
        <v/>
      </c>
      <c r="AC100" s="10" t="str">
        <f t="shared" ca="1" si="22"/>
        <v>Exit Hedge</v>
      </c>
      <c r="AD100" s="65">
        <f ca="1">Sheet3!N100</f>
        <v>-2.7423919120949733</v>
      </c>
      <c r="AE100" s="65">
        <f ca="1">Sheet3!O100</f>
        <v>-3.2675732815114444</v>
      </c>
      <c r="AF100" s="10" t="str">
        <f t="shared" ca="1" si="23"/>
        <v/>
      </c>
      <c r="AG100" s="10" t="str">
        <f t="shared" ca="1" si="24"/>
        <v>Exit Hedge</v>
      </c>
      <c r="AH100" s="3" t="str">
        <f t="shared" ca="1" si="32"/>
        <v/>
      </c>
      <c r="AI100" s="5" t="str">
        <f t="shared" ca="1" si="25"/>
        <v>Exit Hedge</v>
      </c>
    </row>
    <row r="101" spans="10:35" x14ac:dyDescent="0.2">
      <c r="J101" s="3">
        <v>99</v>
      </c>
      <c r="K101" s="72">
        <f t="shared" si="26"/>
        <v>0.60399999999999965</v>
      </c>
      <c r="L101" s="57">
        <f t="shared" ca="1" si="27"/>
        <v>134.9550147127172</v>
      </c>
      <c r="M101" s="55">
        <f t="shared" ca="1" si="28"/>
        <v>0.73726143901152541</v>
      </c>
      <c r="N101" s="56">
        <f t="shared" ca="1" si="29"/>
        <v>0.88079043505433197</v>
      </c>
      <c r="O101" s="55">
        <f t="shared" ca="1" si="30"/>
        <v>0.26273856098847459</v>
      </c>
      <c r="P101" s="55">
        <f t="shared" ca="1" si="31"/>
        <v>0.11920956494566805</v>
      </c>
      <c r="Q101" s="57">
        <f t="shared" ca="1" si="17"/>
        <v>58.119010601857177</v>
      </c>
      <c r="R101" s="57">
        <f t="shared" ca="1" si="18"/>
        <v>5.560920921823147</v>
      </c>
      <c r="S101" s="55">
        <f t="shared" ca="1" si="19"/>
        <v>0.88079043505433197</v>
      </c>
      <c r="T101" s="29">
        <f t="shared" ca="1" si="20"/>
        <v>-0.11920956494566803</v>
      </c>
      <c r="U101" s="58"/>
      <c r="V101" s="10"/>
      <c r="W101" s="10"/>
      <c r="X101" s="10"/>
      <c r="Y101" s="10"/>
      <c r="Z101" s="10"/>
      <c r="AA101" s="64">
        <f ca="1">IFERROR(Sheet3!Q101,"")</f>
        <v>27.377076510886326</v>
      </c>
      <c r="AB101" s="10" t="str">
        <f t="shared" ca="1" si="21"/>
        <v/>
      </c>
      <c r="AC101" s="10" t="str">
        <f t="shared" ca="1" si="22"/>
        <v>Exit Hedge</v>
      </c>
      <c r="AD101" s="65">
        <f ca="1">Sheet3!N101</f>
        <v>-1.392598093133472</v>
      </c>
      <c r="AE101" s="65">
        <f ca="1">Sheet3!O101</f>
        <v>-2.0175898225927962</v>
      </c>
      <c r="AF101" s="10" t="str">
        <f t="shared" ca="1" si="23"/>
        <v/>
      </c>
      <c r="AG101" s="10" t="str">
        <f t="shared" ca="1" si="24"/>
        <v>Exit Hedge</v>
      </c>
      <c r="AH101" s="3" t="str">
        <f t="shared" ca="1" si="32"/>
        <v/>
      </c>
      <c r="AI101" s="5" t="str">
        <f t="shared" ca="1" si="25"/>
        <v>Exit Hedge</v>
      </c>
    </row>
    <row r="102" spans="10:35" x14ac:dyDescent="0.2">
      <c r="J102" s="3">
        <v>100</v>
      </c>
      <c r="K102" s="72">
        <f t="shared" si="26"/>
        <v>0.59999999999999964</v>
      </c>
      <c r="L102" s="57">
        <f t="shared" ca="1" si="27"/>
        <v>125.69233922255601</v>
      </c>
      <c r="M102" s="55">
        <f t="shared" ca="1" si="28"/>
        <v>0.69393856694987532</v>
      </c>
      <c r="N102" s="56">
        <f t="shared" ca="1" si="29"/>
        <v>0.85297150274270173</v>
      </c>
      <c r="O102" s="55">
        <f t="shared" ca="1" si="30"/>
        <v>0.30606143305012468</v>
      </c>
      <c r="P102" s="55">
        <f t="shared" ca="1" si="31"/>
        <v>0.14702849725729827</v>
      </c>
      <c r="Q102" s="57">
        <f t="shared" ca="1" si="17"/>
        <v>50.012991460579151</v>
      </c>
      <c r="R102" s="57">
        <f t="shared" ca="1" si="18"/>
        <v>6.7472455036795864</v>
      </c>
      <c r="S102" s="55">
        <f t="shared" ca="1" si="19"/>
        <v>0.85297150274270173</v>
      </c>
      <c r="T102" s="29">
        <f t="shared" ca="1" si="20"/>
        <v>-0.14702849725729827</v>
      </c>
      <c r="U102" s="58"/>
      <c r="V102" s="10"/>
      <c r="W102" s="10"/>
      <c r="X102" s="10"/>
      <c r="Y102" s="10"/>
      <c r="Z102" s="10"/>
      <c r="AA102" s="64">
        <f ca="1">IFERROR(Sheet3!Q102,"")</f>
        <v>25.788159820465282</v>
      </c>
      <c r="AB102" s="10" t="str">
        <f t="shared" ca="1" si="21"/>
        <v/>
      </c>
      <c r="AC102" s="10" t="str">
        <f t="shared" ca="1" si="22"/>
        <v>Exit Hedge</v>
      </c>
      <c r="AD102" s="65">
        <f ca="1">Sheet3!N102</f>
        <v>-1.814891582166581</v>
      </c>
      <c r="AE102" s="65">
        <f ca="1">Sheet3!O102</f>
        <v>-1.8824576623086529</v>
      </c>
      <c r="AF102" s="10" t="str">
        <f t="shared" ca="1" si="23"/>
        <v/>
      </c>
      <c r="AG102" s="10" t="str">
        <f t="shared" ca="1" si="24"/>
        <v>Exit Hedge</v>
      </c>
      <c r="AH102" s="3" t="str">
        <f t="shared" ca="1" si="32"/>
        <v/>
      </c>
      <c r="AI102" s="5" t="str">
        <f t="shared" ca="1" si="25"/>
        <v>Exit Hedge</v>
      </c>
    </row>
    <row r="103" spans="10:35" x14ac:dyDescent="0.2">
      <c r="J103" s="3">
        <v>101</v>
      </c>
      <c r="K103" s="72">
        <f t="shared" si="26"/>
        <v>0.59599999999999964</v>
      </c>
      <c r="L103" s="57">
        <f t="shared" ca="1" si="27"/>
        <v>129.39491801823542</v>
      </c>
      <c r="M103" s="55">
        <f t="shared" ca="1" si="28"/>
        <v>0.71349150558743202</v>
      </c>
      <c r="N103" s="56">
        <f t="shared" ca="1" si="29"/>
        <v>0.8652079988890119</v>
      </c>
      <c r="O103" s="55">
        <f t="shared" ca="1" si="30"/>
        <v>0.28650849441256798</v>
      </c>
      <c r="P103" s="55">
        <f t="shared" ca="1" si="31"/>
        <v>0.1347920011109881</v>
      </c>
      <c r="Q103" s="57">
        <f t="shared" ca="1" si="17"/>
        <v>53.121668301333422</v>
      </c>
      <c r="R103" s="57">
        <f t="shared" ca="1" si="18"/>
        <v>6.183022464214357</v>
      </c>
      <c r="S103" s="55">
        <f t="shared" ca="1" si="19"/>
        <v>0.8652079988890119</v>
      </c>
      <c r="T103" s="29">
        <f t="shared" ca="1" si="20"/>
        <v>-0.1347920011109881</v>
      </c>
      <c r="U103" s="58"/>
      <c r="V103" s="10"/>
      <c r="W103" s="10"/>
      <c r="X103" s="10"/>
      <c r="Y103" s="10"/>
      <c r="Z103" s="10"/>
      <c r="AA103" s="64">
        <f ca="1">IFERROR(Sheet3!Q103,"")</f>
        <v>36.53897957122031</v>
      </c>
      <c r="AB103" s="10" t="str">
        <f t="shared" ca="1" si="21"/>
        <v/>
      </c>
      <c r="AC103" s="10" t="str">
        <f t="shared" ca="1" si="22"/>
        <v/>
      </c>
      <c r="AD103" s="65">
        <f ca="1">Sheet3!N103</f>
        <v>-1.4254448314158594</v>
      </c>
      <c r="AE103" s="65">
        <f ca="1">Sheet3!O103</f>
        <v>-1.5777824417134574</v>
      </c>
      <c r="AF103" s="10" t="str">
        <f t="shared" ca="1" si="23"/>
        <v/>
      </c>
      <c r="AG103" s="10" t="str">
        <f t="shared" ca="1" si="24"/>
        <v>Exit Hedge</v>
      </c>
      <c r="AH103" s="3" t="str">
        <f t="shared" ca="1" si="32"/>
        <v/>
      </c>
      <c r="AI103" s="5" t="str">
        <f t="shared" ca="1" si="25"/>
        <v/>
      </c>
    </row>
    <row r="104" spans="10:35" x14ac:dyDescent="0.2">
      <c r="J104" s="3">
        <v>102</v>
      </c>
      <c r="K104" s="72">
        <f t="shared" si="26"/>
        <v>0.59199999999999964</v>
      </c>
      <c r="L104" s="57">
        <f t="shared" ca="1" si="27"/>
        <v>129.13670498797691</v>
      </c>
      <c r="M104" s="55">
        <f t="shared" ca="1" si="28"/>
        <v>0.7132679290931736</v>
      </c>
      <c r="N104" s="56">
        <f t="shared" ca="1" si="29"/>
        <v>0.86467084093317514</v>
      </c>
      <c r="O104" s="55">
        <f t="shared" ca="1" si="30"/>
        <v>0.28673207090682645</v>
      </c>
      <c r="P104" s="55">
        <f t="shared" ca="1" si="31"/>
        <v>0.13532915906682491</v>
      </c>
      <c r="Q104" s="57">
        <f t="shared" ca="1" si="17"/>
        <v>52.826152157139035</v>
      </c>
      <c r="R104" s="57">
        <f t="shared" ca="1" si="18"/>
        <v>6.1754089520713329</v>
      </c>
      <c r="S104" s="55">
        <f t="shared" ca="1" si="19"/>
        <v>0.86467084093317514</v>
      </c>
      <c r="T104" s="29">
        <f t="shared" ca="1" si="20"/>
        <v>-0.13532915906682486</v>
      </c>
      <c r="U104" s="58"/>
      <c r="V104" s="10"/>
      <c r="W104" s="10"/>
      <c r="X104" s="10"/>
      <c r="Y104" s="10"/>
      <c r="Z104" s="10"/>
      <c r="AA104" s="64">
        <f ca="1">IFERROR(Sheet3!Q104,"")</f>
        <v>38.111875064905064</v>
      </c>
      <c r="AB104" s="10" t="str">
        <f t="shared" ca="1" si="21"/>
        <v/>
      </c>
      <c r="AC104" s="10" t="str">
        <f t="shared" ca="1" si="22"/>
        <v/>
      </c>
      <c r="AD104" s="65">
        <f ca="1">Sheet3!N104</f>
        <v>-1.1571386462888995</v>
      </c>
      <c r="AE104" s="65">
        <f ca="1">Sheet3!O104</f>
        <v>-1.2973532447637521</v>
      </c>
      <c r="AF104" s="10" t="str">
        <f t="shared" ca="1" si="23"/>
        <v/>
      </c>
      <c r="AG104" s="10" t="str">
        <f t="shared" ca="1" si="24"/>
        <v>Exit Hedge</v>
      </c>
      <c r="AH104" s="3" t="str">
        <f t="shared" ca="1" si="32"/>
        <v/>
      </c>
      <c r="AI104" s="5" t="str">
        <f t="shared" ca="1" si="25"/>
        <v/>
      </c>
    </row>
    <row r="105" spans="10:35" x14ac:dyDescent="0.2">
      <c r="J105" s="3">
        <v>103</v>
      </c>
      <c r="K105" s="72">
        <f t="shared" si="26"/>
        <v>0.58799999999999963</v>
      </c>
      <c r="L105" s="57">
        <f t="shared" ca="1" si="27"/>
        <v>133.44901054803893</v>
      </c>
      <c r="M105" s="55">
        <f t="shared" ca="1" si="28"/>
        <v>0.73474226951860244</v>
      </c>
      <c r="N105" s="56">
        <f t="shared" ca="1" si="29"/>
        <v>0.87778545240852335</v>
      </c>
      <c r="O105" s="55">
        <f t="shared" ca="1" si="30"/>
        <v>0.26525773048139756</v>
      </c>
      <c r="P105" s="55">
        <f t="shared" ca="1" si="31"/>
        <v>0.12221454759147671</v>
      </c>
      <c r="Q105" s="57">
        <f t="shared" ca="1" si="17"/>
        <v>56.511855273650653</v>
      </c>
      <c r="R105" s="57">
        <f t="shared" ca="1" si="18"/>
        <v>5.5785068004945728</v>
      </c>
      <c r="S105" s="55">
        <f t="shared" ca="1" si="19"/>
        <v>0.87778545240852335</v>
      </c>
      <c r="T105" s="29">
        <f t="shared" ca="1" si="20"/>
        <v>-0.12221454759147665</v>
      </c>
      <c r="U105" s="58"/>
      <c r="V105" s="10"/>
      <c r="W105" s="10"/>
      <c r="X105" s="10"/>
      <c r="Y105" s="10"/>
      <c r="Z105" s="10"/>
      <c r="AA105" s="64">
        <f ca="1">IFERROR(Sheet3!Q105,"")</f>
        <v>41.530517320285043</v>
      </c>
      <c r="AB105" s="10" t="str">
        <f t="shared" ca="1" si="21"/>
        <v/>
      </c>
      <c r="AC105" s="10" t="str">
        <f t="shared" ca="1" si="22"/>
        <v/>
      </c>
      <c r="AD105" s="65">
        <f ca="1">Sheet3!N105</f>
        <v>-0.36192536312699986</v>
      </c>
      <c r="AE105" s="65">
        <f ca="1">Sheet3!O105</f>
        <v>-0.67373465700591739</v>
      </c>
      <c r="AF105" s="10" t="str">
        <f t="shared" ca="1" si="23"/>
        <v/>
      </c>
      <c r="AG105" s="10" t="str">
        <f t="shared" ca="1" si="24"/>
        <v>Exit Hedge</v>
      </c>
      <c r="AH105" s="3" t="str">
        <f t="shared" ca="1" si="32"/>
        <v/>
      </c>
      <c r="AI105" s="5" t="str">
        <f t="shared" ca="1" si="25"/>
        <v/>
      </c>
    </row>
    <row r="106" spans="10:35" x14ac:dyDescent="0.2">
      <c r="J106" s="3">
        <v>104</v>
      </c>
      <c r="K106" s="72">
        <f t="shared" si="26"/>
        <v>0.58399999999999963</v>
      </c>
      <c r="L106" s="57">
        <f t="shared" ca="1" si="27"/>
        <v>136.3445260330119</v>
      </c>
      <c r="M106" s="55">
        <f t="shared" ca="1" si="28"/>
        <v>0.7487781413233936</v>
      </c>
      <c r="N106" s="56">
        <f t="shared" ca="1" si="29"/>
        <v>0.88601198759363375</v>
      </c>
      <c r="O106" s="55">
        <f t="shared" ca="1" si="30"/>
        <v>0.25122185867660635</v>
      </c>
      <c r="P106" s="55">
        <f t="shared" ca="1" si="31"/>
        <v>0.11398801240636625</v>
      </c>
      <c r="Q106" s="57">
        <f t="shared" ca="1" si="17"/>
        <v>58.994713492644152</v>
      </c>
      <c r="R106" s="57">
        <f t="shared" ca="1" si="18"/>
        <v>5.1955605205186721</v>
      </c>
      <c r="S106" s="55">
        <f t="shared" ca="1" si="19"/>
        <v>0.88601198759363375</v>
      </c>
      <c r="T106" s="29">
        <f t="shared" ca="1" si="20"/>
        <v>-0.11398801240636625</v>
      </c>
      <c r="U106" s="58"/>
      <c r="V106" s="10"/>
      <c r="W106" s="10"/>
      <c r="X106" s="10"/>
      <c r="Y106" s="10"/>
      <c r="Z106" s="10"/>
      <c r="AA106" s="64">
        <f ca="1">IFERROR(Sheet3!Q106,"")</f>
        <v>41.277434457198531</v>
      </c>
      <c r="AB106" s="10" t="str">
        <f t="shared" ca="1" si="21"/>
        <v/>
      </c>
      <c r="AC106" s="10" t="str">
        <f t="shared" ca="1" si="22"/>
        <v/>
      </c>
      <c r="AD106" s="65">
        <f ca="1">Sheet3!N106</f>
        <v>0.47238547676423082</v>
      </c>
      <c r="AE106" s="65">
        <f ca="1">Sheet3!O106</f>
        <v>9.0345432174181395E-2</v>
      </c>
      <c r="AF106" s="10" t="str">
        <f t="shared" ca="1" si="23"/>
        <v/>
      </c>
      <c r="AG106" s="10" t="str">
        <f t="shared" ca="1" si="24"/>
        <v/>
      </c>
      <c r="AH106" s="3" t="str">
        <f t="shared" ca="1" si="32"/>
        <v/>
      </c>
      <c r="AI106" s="5" t="str">
        <f t="shared" ca="1" si="25"/>
        <v/>
      </c>
    </row>
    <row r="107" spans="10:35" x14ac:dyDescent="0.2">
      <c r="J107" s="3">
        <v>105</v>
      </c>
      <c r="K107" s="72">
        <f t="shared" si="26"/>
        <v>0.57999999999999963</v>
      </c>
      <c r="L107" s="57">
        <f t="shared" ca="1" si="27"/>
        <v>137.42211665385273</v>
      </c>
      <c r="M107" s="55">
        <f t="shared" ca="1" si="28"/>
        <v>0.75455323306850186</v>
      </c>
      <c r="N107" s="56">
        <f t="shared" ca="1" si="29"/>
        <v>0.8891447614571919</v>
      </c>
      <c r="O107" s="55">
        <f t="shared" ca="1" si="30"/>
        <v>0.24544676693149814</v>
      </c>
      <c r="P107" s="55">
        <f t="shared" ca="1" si="31"/>
        <v>0.11085523854280815</v>
      </c>
      <c r="Q107" s="57">
        <f t="shared" ca="1" si="17"/>
        <v>59.880850420527885</v>
      </c>
      <c r="R107" s="57">
        <f t="shared" ca="1" si="18"/>
        <v>5.033828511445595</v>
      </c>
      <c r="S107" s="55">
        <f t="shared" ca="1" si="19"/>
        <v>0.8891447614571919</v>
      </c>
      <c r="T107" s="29">
        <f t="shared" ca="1" si="20"/>
        <v>-0.1108552385428081</v>
      </c>
      <c r="U107" s="58"/>
      <c r="V107" s="10"/>
      <c r="W107" s="10"/>
      <c r="X107" s="10"/>
      <c r="Y107" s="10"/>
      <c r="Z107" s="10"/>
      <c r="AA107" s="64">
        <f ca="1">IFERROR(Sheet3!Q107,"")</f>
        <v>45.839774382237792</v>
      </c>
      <c r="AB107" s="10" t="str">
        <f t="shared" ca="1" si="21"/>
        <v/>
      </c>
      <c r="AC107" s="10" t="str">
        <f t="shared" ca="1" si="22"/>
        <v/>
      </c>
      <c r="AD107" s="65">
        <f ca="1">Sheet3!N107</f>
        <v>1.0295376423673588</v>
      </c>
      <c r="AE107" s="65">
        <f ca="1">Sheet3!O107</f>
        <v>0.71647357230296638</v>
      </c>
      <c r="AF107" s="10" t="str">
        <f t="shared" ca="1" si="23"/>
        <v/>
      </c>
      <c r="AG107" s="10" t="str">
        <f t="shared" ca="1" si="24"/>
        <v/>
      </c>
      <c r="AH107" s="3" t="str">
        <f t="shared" ca="1" si="32"/>
        <v/>
      </c>
      <c r="AI107" s="5" t="str">
        <f t="shared" ca="1" si="25"/>
        <v/>
      </c>
    </row>
    <row r="108" spans="10:35" x14ac:dyDescent="0.2">
      <c r="J108" s="3">
        <v>106</v>
      </c>
      <c r="K108" s="72">
        <f t="shared" si="26"/>
        <v>0.57599999999999962</v>
      </c>
      <c r="L108" s="57">
        <f t="shared" ca="1" si="27"/>
        <v>140.48395968723861</v>
      </c>
      <c r="M108" s="55">
        <f t="shared" ca="1" si="28"/>
        <v>0.76850177690327204</v>
      </c>
      <c r="N108" s="56">
        <f t="shared" ca="1" si="29"/>
        <v>0.8970973781309719</v>
      </c>
      <c r="O108" s="55">
        <f t="shared" ca="1" si="30"/>
        <v>0.23149822309672791</v>
      </c>
      <c r="P108" s="55">
        <f t="shared" ca="1" si="31"/>
        <v>0.10290262186902814</v>
      </c>
      <c r="Q108" s="57">
        <f t="shared" ca="1" si="17"/>
        <v>62.545835474388987</v>
      </c>
      <c r="R108" s="57">
        <f t="shared" ca="1" si="18"/>
        <v>4.666702917537231</v>
      </c>
      <c r="S108" s="55">
        <f t="shared" ca="1" si="19"/>
        <v>0.8970973781309719</v>
      </c>
      <c r="T108" s="29">
        <f t="shared" ca="1" si="20"/>
        <v>-0.1029026218690281</v>
      </c>
      <c r="U108" s="58"/>
      <c r="V108" s="10"/>
      <c r="W108" s="10"/>
      <c r="X108" s="10"/>
      <c r="Y108" s="10"/>
      <c r="Z108" s="10"/>
      <c r="AA108" s="64">
        <f ca="1">IFERROR(Sheet3!Q108,"")</f>
        <v>57.486503041704964</v>
      </c>
      <c r="AB108" s="10" t="str">
        <f t="shared" ca="1" si="21"/>
        <v/>
      </c>
      <c r="AC108" s="10" t="str">
        <f t="shared" ca="1" si="22"/>
        <v/>
      </c>
      <c r="AD108" s="65">
        <f ca="1">Sheet3!N108</f>
        <v>1.6662953589826657</v>
      </c>
      <c r="AE108" s="65">
        <f ca="1">Sheet3!O108</f>
        <v>1.3496880967560991</v>
      </c>
      <c r="AF108" s="10" t="str">
        <f t="shared" ca="1" si="23"/>
        <v/>
      </c>
      <c r="AG108" s="10" t="str">
        <f t="shared" ca="1" si="24"/>
        <v/>
      </c>
      <c r="AH108" s="3" t="str">
        <f t="shared" ca="1" si="32"/>
        <v/>
      </c>
      <c r="AI108" s="5" t="str">
        <f t="shared" ca="1" si="25"/>
        <v/>
      </c>
    </row>
    <row r="109" spans="10:35" x14ac:dyDescent="0.2">
      <c r="J109" s="3">
        <v>107</v>
      </c>
      <c r="K109" s="72">
        <f t="shared" si="26"/>
        <v>0.57199999999999962</v>
      </c>
      <c r="L109" s="57">
        <f t="shared" ca="1" si="27"/>
        <v>140.15985880693776</v>
      </c>
      <c r="M109" s="55">
        <f t="shared" ca="1" si="28"/>
        <v>0.76830975696508164</v>
      </c>
      <c r="N109" s="56">
        <f t="shared" ca="1" si="29"/>
        <v>0.89665267101805324</v>
      </c>
      <c r="O109" s="55">
        <f t="shared" ca="1" si="30"/>
        <v>0.23169024303491831</v>
      </c>
      <c r="P109" s="55">
        <f t="shared" ca="1" si="31"/>
        <v>0.10334732898194672</v>
      </c>
      <c r="Q109" s="57">
        <f t="shared" ca="1" si="17"/>
        <v>62.185765204890942</v>
      </c>
      <c r="R109" s="57">
        <f t="shared" ca="1" si="18"/>
        <v>4.6604766195421785</v>
      </c>
      <c r="S109" s="55">
        <f t="shared" ca="1" si="19"/>
        <v>0.89665267101805324</v>
      </c>
      <c r="T109" s="29">
        <f t="shared" ca="1" si="20"/>
        <v>-0.10334732898194676</v>
      </c>
      <c r="U109" s="58"/>
      <c r="V109" s="10"/>
      <c r="W109" s="10"/>
      <c r="X109" s="10"/>
      <c r="Y109" s="10"/>
      <c r="Z109" s="10"/>
      <c r="AA109" s="64">
        <f ca="1">IFERROR(Sheet3!Q109,"")</f>
        <v>68.647648965191991</v>
      </c>
      <c r="AB109" s="10" t="str">
        <f t="shared" ca="1" si="21"/>
        <v/>
      </c>
      <c r="AC109" s="10" t="str">
        <f t="shared" ca="1" si="22"/>
        <v/>
      </c>
      <c r="AD109" s="65">
        <f ca="1">Sheet3!N109</f>
        <v>1.8515996665385046</v>
      </c>
      <c r="AE109" s="65">
        <f ca="1">Sheet3!O109</f>
        <v>1.6842958099443694</v>
      </c>
      <c r="AF109" s="10" t="str">
        <f t="shared" ca="1" si="23"/>
        <v/>
      </c>
      <c r="AG109" s="10" t="str">
        <f t="shared" ca="1" si="24"/>
        <v/>
      </c>
      <c r="AH109" s="3" t="str">
        <f t="shared" ca="1" si="32"/>
        <v/>
      </c>
      <c r="AI109" s="5" t="str">
        <f t="shared" ca="1" si="25"/>
        <v/>
      </c>
    </row>
    <row r="110" spans="10:35" x14ac:dyDescent="0.2">
      <c r="J110" s="3">
        <v>108</v>
      </c>
      <c r="K110" s="72">
        <f t="shared" si="26"/>
        <v>0.56799999999999962</v>
      </c>
      <c r="L110" s="57">
        <f t="shared" ca="1" si="27"/>
        <v>135.72339052438434</v>
      </c>
      <c r="M110" s="55">
        <f t="shared" ca="1" si="28"/>
        <v>0.75050372028844825</v>
      </c>
      <c r="N110" s="56">
        <f t="shared" ca="1" si="29"/>
        <v>0.88563488188583595</v>
      </c>
      <c r="O110" s="55">
        <f t="shared" ca="1" si="30"/>
        <v>0.24949627971155175</v>
      </c>
      <c r="P110" s="55">
        <f t="shared" ca="1" si="31"/>
        <v>0.11436511811416405</v>
      </c>
      <c r="Q110" s="57">
        <f t="shared" ca="1" si="17"/>
        <v>58.161486222393798</v>
      </c>
      <c r="R110" s="57">
        <f t="shared" ca="1" si="18"/>
        <v>5.1024197202409969</v>
      </c>
      <c r="S110" s="55">
        <f t="shared" ca="1" si="19"/>
        <v>0.88563488188583595</v>
      </c>
      <c r="T110" s="29">
        <f t="shared" ca="1" si="20"/>
        <v>-0.11436511811416405</v>
      </c>
      <c r="U110" s="58"/>
      <c r="V110" s="10"/>
      <c r="W110" s="10"/>
      <c r="X110" s="10"/>
      <c r="Y110" s="10"/>
      <c r="Z110" s="10"/>
      <c r="AA110" s="64">
        <f ca="1">IFERROR(Sheet3!Q110,"")</f>
        <v>64.331724726938887</v>
      </c>
      <c r="AB110" s="10" t="str">
        <f t="shared" ca="1" si="21"/>
        <v/>
      </c>
      <c r="AC110" s="10" t="str">
        <f t="shared" ca="1" si="22"/>
        <v/>
      </c>
      <c r="AD110" s="65">
        <f ca="1">Sheet3!N110</f>
        <v>1.2354595484586071</v>
      </c>
      <c r="AE110" s="65">
        <f ca="1">Sheet3!O110</f>
        <v>1.3850716356205279</v>
      </c>
      <c r="AF110" s="10" t="str">
        <f t="shared" ca="1" si="23"/>
        <v>Hedge</v>
      </c>
      <c r="AG110" s="10" t="str">
        <f t="shared" ca="1" si="24"/>
        <v/>
      </c>
      <c r="AH110" s="3" t="str">
        <f t="shared" ca="1" si="32"/>
        <v/>
      </c>
      <c r="AI110" s="5" t="str">
        <f t="shared" ca="1" si="25"/>
        <v/>
      </c>
    </row>
    <row r="111" spans="10:35" x14ac:dyDescent="0.2">
      <c r="J111" s="3">
        <v>109</v>
      </c>
      <c r="K111" s="72">
        <f t="shared" si="26"/>
        <v>0.56399999999999961</v>
      </c>
      <c r="L111" s="57">
        <f t="shared" ca="1" si="27"/>
        <v>136.18493570005759</v>
      </c>
      <c r="M111" s="55">
        <f t="shared" ca="1" si="28"/>
        <v>0.75367690231691009</v>
      </c>
      <c r="N111" s="56">
        <f t="shared" ca="1" si="29"/>
        <v>0.88720660720518552</v>
      </c>
      <c r="O111" s="55">
        <f t="shared" ca="1" si="30"/>
        <v>0.24632309768308991</v>
      </c>
      <c r="P111" s="55">
        <f t="shared" ca="1" si="31"/>
        <v>0.11279339279481448</v>
      </c>
      <c r="Q111" s="57">
        <f t="shared" ca="1" si="17"/>
        <v>58.499550267043098</v>
      </c>
      <c r="R111" s="57">
        <f t="shared" ca="1" si="18"/>
        <v>5.0087031031560834</v>
      </c>
      <c r="S111" s="55">
        <f t="shared" ca="1" si="19"/>
        <v>0.88720660720518552</v>
      </c>
      <c r="T111" s="29">
        <f t="shared" ca="1" si="20"/>
        <v>-0.11279339279481448</v>
      </c>
      <c r="U111" s="58"/>
      <c r="V111" s="10"/>
      <c r="W111" s="10"/>
      <c r="X111" s="10"/>
      <c r="Y111" s="10"/>
      <c r="Z111" s="10"/>
      <c r="AA111" s="64">
        <f ca="1">IFERROR(Sheet3!Q111,"")</f>
        <v>65.850297289370175</v>
      </c>
      <c r="AB111" s="10" t="str">
        <f t="shared" ca="1" si="21"/>
        <v/>
      </c>
      <c r="AC111" s="10" t="str">
        <f t="shared" ca="1" si="22"/>
        <v/>
      </c>
      <c r="AD111" s="65">
        <f ca="1">Sheet3!N111</f>
        <v>0.88602687234188693</v>
      </c>
      <c r="AE111" s="65">
        <f ca="1">Sheet3!O111</f>
        <v>1.0523751267681005</v>
      </c>
      <c r="AF111" s="10" t="str">
        <f t="shared" ca="1" si="23"/>
        <v>Hedge</v>
      </c>
      <c r="AG111" s="10" t="str">
        <f t="shared" ca="1" si="24"/>
        <v/>
      </c>
      <c r="AH111" s="3" t="str">
        <f t="shared" ca="1" si="32"/>
        <v/>
      </c>
      <c r="AI111" s="5" t="str">
        <f t="shared" ca="1" si="25"/>
        <v/>
      </c>
    </row>
    <row r="112" spans="10:35" x14ac:dyDescent="0.2">
      <c r="J112" s="3">
        <v>110</v>
      </c>
      <c r="K112" s="72">
        <f t="shared" si="26"/>
        <v>0.55999999999999961</v>
      </c>
      <c r="L112" s="57">
        <f t="shared" ca="1" si="27"/>
        <v>142.63447772851165</v>
      </c>
      <c r="M112" s="55">
        <f t="shared" ca="1" si="28"/>
        <v>0.78173564723888944</v>
      </c>
      <c r="N112" s="56">
        <f t="shared" ca="1" si="29"/>
        <v>0.9035247836419491</v>
      </c>
      <c r="O112" s="55">
        <f t="shared" ca="1" si="30"/>
        <v>0.21826435276111056</v>
      </c>
      <c r="P112" s="55">
        <f t="shared" ca="1" si="31"/>
        <v>9.6475216358050883E-2</v>
      </c>
      <c r="Q112" s="57">
        <f t="shared" ca="1" si="17"/>
        <v>64.205592445332329</v>
      </c>
      <c r="R112" s="57">
        <f t="shared" ca="1" si="18"/>
        <v>4.2949784840843286</v>
      </c>
      <c r="S112" s="55">
        <f t="shared" ca="1" si="19"/>
        <v>0.9035247836419491</v>
      </c>
      <c r="T112" s="29">
        <f t="shared" ca="1" si="20"/>
        <v>-9.6475216358050897E-2</v>
      </c>
      <c r="U112" s="58"/>
      <c r="V112" s="10"/>
      <c r="W112" s="10"/>
      <c r="X112" s="10"/>
      <c r="Y112" s="10"/>
      <c r="Z112" s="10"/>
      <c r="AA112" s="64">
        <f ca="1">IFERROR(Sheet3!Q112,"")</f>
        <v>67.985363504042098</v>
      </c>
      <c r="AB112" s="10" t="str">
        <f t="shared" ca="1" si="21"/>
        <v/>
      </c>
      <c r="AC112" s="10" t="str">
        <f t="shared" ca="1" si="22"/>
        <v/>
      </c>
      <c r="AD112" s="65">
        <f ca="1">Sheet3!N112</f>
        <v>1.5005332573840633</v>
      </c>
      <c r="AE112" s="65">
        <f ca="1">Sheet3!O112</f>
        <v>1.351147213845409</v>
      </c>
      <c r="AF112" s="10" t="str">
        <f t="shared" ca="1" si="23"/>
        <v/>
      </c>
      <c r="AG112" s="10" t="str">
        <f t="shared" ca="1" si="24"/>
        <v/>
      </c>
      <c r="AH112" s="3" t="str">
        <f t="shared" ca="1" si="32"/>
        <v/>
      </c>
      <c r="AI112" s="5" t="str">
        <f t="shared" ca="1" si="25"/>
        <v/>
      </c>
    </row>
    <row r="113" spans="10:35" x14ac:dyDescent="0.2">
      <c r="J113" s="3">
        <v>111</v>
      </c>
      <c r="K113" s="72">
        <f t="shared" si="26"/>
        <v>0.55599999999999961</v>
      </c>
      <c r="L113" s="57">
        <f t="shared" ca="1" si="27"/>
        <v>140.75594675101155</v>
      </c>
      <c r="M113" s="55">
        <f t="shared" ca="1" si="28"/>
        <v>0.7753702047394696</v>
      </c>
      <c r="N113" s="56">
        <f t="shared" ca="1" si="29"/>
        <v>0.89948240453301609</v>
      </c>
      <c r="O113" s="55">
        <f t="shared" ca="1" si="30"/>
        <v>0.22462979526053042</v>
      </c>
      <c r="P113" s="55">
        <f t="shared" ca="1" si="31"/>
        <v>0.10051759546698386</v>
      </c>
      <c r="Q113" s="57">
        <f t="shared" ca="1" si="17"/>
        <v>62.442783110075126</v>
      </c>
      <c r="R113" s="57">
        <f t="shared" ca="1" si="18"/>
        <v>4.4404860784331355</v>
      </c>
      <c r="S113" s="55">
        <f t="shared" ca="1" si="19"/>
        <v>0.89948240453301609</v>
      </c>
      <c r="T113" s="29">
        <f t="shared" ca="1" si="20"/>
        <v>-0.10051759546698391</v>
      </c>
      <c r="U113" s="58"/>
      <c r="V113" s="10"/>
      <c r="W113" s="10"/>
      <c r="X113" s="10"/>
      <c r="Y113" s="10"/>
      <c r="Z113" s="10"/>
      <c r="AA113" s="64">
        <f ca="1">IFERROR(Sheet3!Q113,"")</f>
        <v>64.69062886884214</v>
      </c>
      <c r="AB113" s="10" t="str">
        <f t="shared" ca="1" si="21"/>
        <v/>
      </c>
      <c r="AC113" s="10" t="str">
        <f t="shared" ca="1" si="22"/>
        <v/>
      </c>
      <c r="AD113" s="65">
        <f ca="1">Sheet3!N113</f>
        <v>1.4777636485809182</v>
      </c>
      <c r="AE113" s="65">
        <f ca="1">Sheet3!O113</f>
        <v>1.4355581703357485</v>
      </c>
      <c r="AF113" s="10" t="str">
        <f t="shared" ca="1" si="23"/>
        <v/>
      </c>
      <c r="AG113" s="10" t="str">
        <f t="shared" ca="1" si="24"/>
        <v/>
      </c>
      <c r="AH113" s="3" t="str">
        <f t="shared" ca="1" si="32"/>
        <v/>
      </c>
      <c r="AI113" s="5" t="str">
        <f t="shared" ca="1" si="25"/>
        <v/>
      </c>
    </row>
    <row r="114" spans="10:35" x14ac:dyDescent="0.2">
      <c r="J114" s="3">
        <v>112</v>
      </c>
      <c r="K114" s="72">
        <f t="shared" si="26"/>
        <v>0.5519999999999996</v>
      </c>
      <c r="L114" s="57">
        <f t="shared" ca="1" si="27"/>
        <v>130.72915505550225</v>
      </c>
      <c r="M114" s="55">
        <f t="shared" ca="1" si="28"/>
        <v>0.73187201514530997</v>
      </c>
      <c r="N114" s="56">
        <f t="shared" ca="1" si="29"/>
        <v>0.87255694911868642</v>
      </c>
      <c r="O114" s="55">
        <f t="shared" ca="1" si="30"/>
        <v>0.26812798485468997</v>
      </c>
      <c r="P114" s="55">
        <f t="shared" ca="1" si="31"/>
        <v>0.12744305088131358</v>
      </c>
      <c r="Q114" s="57">
        <f t="shared" ca="1" si="17"/>
        <v>53.481744961323358</v>
      </c>
      <c r="R114" s="57">
        <f t="shared" ca="1" si="18"/>
        <v>5.5360363021696806</v>
      </c>
      <c r="S114" s="55">
        <f t="shared" ca="1" si="19"/>
        <v>0.87255694911868642</v>
      </c>
      <c r="T114" s="29">
        <f t="shared" ca="1" si="20"/>
        <v>-0.12744305088131358</v>
      </c>
      <c r="U114" s="58"/>
      <c r="V114" s="10"/>
      <c r="W114" s="10"/>
      <c r="X114" s="10"/>
      <c r="Y114" s="10"/>
      <c r="Z114" s="10"/>
      <c r="AA114" s="64">
        <f ca="1">IFERROR(Sheet3!Q114,"")</f>
        <v>49.653318584746842</v>
      </c>
      <c r="AB114" s="10" t="str">
        <f t="shared" ca="1" si="21"/>
        <v/>
      </c>
      <c r="AC114" s="10" t="str">
        <f t="shared" ca="1" si="22"/>
        <v/>
      </c>
      <c r="AD114" s="65">
        <f ca="1">Sheet3!N114</f>
        <v>3.0196721245943081E-2</v>
      </c>
      <c r="AE114" s="65">
        <f ca="1">Sheet3!O114</f>
        <v>0.49865053760921163</v>
      </c>
      <c r="AF114" s="10" t="str">
        <f t="shared" ca="1" si="23"/>
        <v>Hedge</v>
      </c>
      <c r="AG114" s="10" t="str">
        <f t="shared" ca="1" si="24"/>
        <v/>
      </c>
      <c r="AH114" s="3" t="str">
        <f t="shared" ca="1" si="32"/>
        <v/>
      </c>
      <c r="AI114" s="5" t="str">
        <f t="shared" ca="1" si="25"/>
        <v/>
      </c>
    </row>
    <row r="115" spans="10:35" x14ac:dyDescent="0.2">
      <c r="J115" s="3">
        <v>113</v>
      </c>
      <c r="K115" s="72">
        <f t="shared" si="26"/>
        <v>0.5479999999999996</v>
      </c>
      <c r="L115" s="57">
        <f t="shared" ca="1" si="27"/>
        <v>139.53105021878781</v>
      </c>
      <c r="M115" s="55">
        <f t="shared" ca="1" si="28"/>
        <v>0.77267303617747507</v>
      </c>
      <c r="N115" s="56">
        <f t="shared" ca="1" si="29"/>
        <v>0.8972198177073597</v>
      </c>
      <c r="O115" s="55">
        <f t="shared" ca="1" si="30"/>
        <v>0.22732696382252493</v>
      </c>
      <c r="P115" s="55">
        <f t="shared" ca="1" si="31"/>
        <v>0.10278018229264028</v>
      </c>
      <c r="Q115" s="57">
        <f t="shared" ca="1" si="17"/>
        <v>61.202455190841889</v>
      </c>
      <c r="R115" s="57">
        <f t="shared" ca="1" si="18"/>
        <v>4.4846587741164488</v>
      </c>
      <c r="S115" s="55">
        <f t="shared" ca="1" si="19"/>
        <v>0.8972198177073597</v>
      </c>
      <c r="T115" s="29">
        <f t="shared" ca="1" si="20"/>
        <v>-0.1027801822926403</v>
      </c>
      <c r="U115" s="58"/>
      <c r="V115" s="10"/>
      <c r="W115" s="10"/>
      <c r="X115" s="10"/>
      <c r="Y115" s="10"/>
      <c r="Z115" s="10"/>
      <c r="AA115" s="64">
        <f ca="1">IFERROR(Sheet3!Q115,"")</f>
        <v>54.017618920863441</v>
      </c>
      <c r="AB115" s="10" t="str">
        <f t="shared" ca="1" si="21"/>
        <v/>
      </c>
      <c r="AC115" s="10" t="str">
        <f t="shared" ca="1" si="22"/>
        <v/>
      </c>
      <c r="AD115" s="65">
        <f ca="1">Sheet3!N115</f>
        <v>0.42973393368896495</v>
      </c>
      <c r="AE115" s="65">
        <f ca="1">Sheet3!O115</f>
        <v>0.45270613499571388</v>
      </c>
      <c r="AF115" s="10" t="str">
        <f t="shared" ca="1" si="23"/>
        <v>Hedge</v>
      </c>
      <c r="AG115" s="10" t="str">
        <f t="shared" ca="1" si="24"/>
        <v/>
      </c>
      <c r="AH115" s="3" t="str">
        <f t="shared" ca="1" si="32"/>
        <v/>
      </c>
      <c r="AI115" s="5" t="str">
        <f t="shared" ca="1" si="25"/>
        <v/>
      </c>
    </row>
    <row r="116" spans="10:35" x14ac:dyDescent="0.2">
      <c r="J116" s="3">
        <v>114</v>
      </c>
      <c r="K116" s="72">
        <f t="shared" si="26"/>
        <v>0.54399999999999959</v>
      </c>
      <c r="L116" s="57">
        <f t="shared" ca="1" si="27"/>
        <v>146.3892840930539</v>
      </c>
      <c r="M116" s="55">
        <f t="shared" ca="1" si="28"/>
        <v>0.80082151391796619</v>
      </c>
      <c r="N116" s="56">
        <f t="shared" ca="1" si="29"/>
        <v>0.91322004155444392</v>
      </c>
      <c r="O116" s="55">
        <f t="shared" ca="1" si="30"/>
        <v>0.19917848608203381</v>
      </c>
      <c r="P116" s="55">
        <f t="shared" ca="1" si="31"/>
        <v>8.6779958445556069E-2</v>
      </c>
      <c r="Q116" s="57">
        <f t="shared" ca="1" si="17"/>
        <v>67.343113813678713</v>
      </c>
      <c r="R116" s="57">
        <f t="shared" ca="1" si="18"/>
        <v>3.7969016609987847</v>
      </c>
      <c r="S116" s="55">
        <f t="shared" ca="1" si="19"/>
        <v>0.91322004155444392</v>
      </c>
      <c r="T116" s="29">
        <f t="shared" ca="1" si="20"/>
        <v>-8.6779958445556082E-2</v>
      </c>
      <c r="U116" s="58"/>
      <c r="V116" s="10"/>
      <c r="W116" s="10"/>
      <c r="X116" s="10"/>
      <c r="Y116" s="10"/>
      <c r="Z116" s="10"/>
      <c r="AA116" s="64">
        <f ca="1">IFERROR(Sheet3!Q116,"")</f>
        <v>68.972303792367796</v>
      </c>
      <c r="AB116" s="10" t="str">
        <f t="shared" ca="1" si="21"/>
        <v/>
      </c>
      <c r="AC116" s="10" t="str">
        <f t="shared" ca="1" si="22"/>
        <v/>
      </c>
      <c r="AD116" s="65">
        <f ca="1">Sheet3!N116</f>
        <v>1.5286027013147816</v>
      </c>
      <c r="AE116" s="65">
        <f ca="1">Sheet3!O116</f>
        <v>1.1699705125417592</v>
      </c>
      <c r="AF116" s="10" t="str">
        <f t="shared" ca="1" si="23"/>
        <v/>
      </c>
      <c r="AG116" s="10" t="str">
        <f t="shared" ca="1" si="24"/>
        <v/>
      </c>
      <c r="AH116" s="3" t="str">
        <f t="shared" ca="1" si="32"/>
        <v/>
      </c>
      <c r="AI116" s="5" t="str">
        <f t="shared" ca="1" si="25"/>
        <v/>
      </c>
    </row>
    <row r="117" spans="10:35" x14ac:dyDescent="0.2">
      <c r="J117" s="3">
        <v>115</v>
      </c>
      <c r="K117" s="72">
        <f t="shared" si="26"/>
        <v>0.53999999999999959</v>
      </c>
      <c r="L117" s="57">
        <f t="shared" ca="1" si="27"/>
        <v>145.10605647960563</v>
      </c>
      <c r="M117" s="55">
        <f t="shared" ca="1" si="28"/>
        <v>0.79723074307128605</v>
      </c>
      <c r="N117" s="56">
        <f t="shared" ca="1" si="29"/>
        <v>0.91087507394588574</v>
      </c>
      <c r="O117" s="55">
        <f t="shared" ca="1" si="30"/>
        <v>0.20276925692871398</v>
      </c>
      <c r="P117" s="55">
        <f t="shared" ca="1" si="31"/>
        <v>8.9124926054114262E-2</v>
      </c>
      <c r="Q117" s="57">
        <f t="shared" ca="1" si="17"/>
        <v>66.104665628523378</v>
      </c>
      <c r="R117" s="57">
        <f t="shared" ca="1" si="18"/>
        <v>3.8715099640655541</v>
      </c>
      <c r="S117" s="55">
        <f t="shared" ca="1" si="19"/>
        <v>0.91087507394588574</v>
      </c>
      <c r="T117" s="29">
        <f t="shared" ca="1" si="20"/>
        <v>-8.9124926054114262E-2</v>
      </c>
      <c r="U117" s="58"/>
      <c r="V117" s="10"/>
      <c r="W117" s="10"/>
      <c r="X117" s="10"/>
      <c r="Y117" s="10"/>
      <c r="Z117" s="10"/>
      <c r="AA117" s="64">
        <f ca="1">IFERROR(Sheet3!Q117,"")</f>
        <v>65.070404128474308</v>
      </c>
      <c r="AB117" s="10" t="str">
        <f t="shared" ca="1" si="21"/>
        <v/>
      </c>
      <c r="AC117" s="10" t="str">
        <f t="shared" ca="1" si="22"/>
        <v/>
      </c>
      <c r="AD117" s="65">
        <f ca="1">Sheet3!N117</f>
        <v>1.8416621821678234</v>
      </c>
      <c r="AE117" s="65">
        <f ca="1">Sheet3!O117</f>
        <v>1.6177649589591354</v>
      </c>
      <c r="AF117" s="10" t="str">
        <f t="shared" ca="1" si="23"/>
        <v/>
      </c>
      <c r="AG117" s="10" t="str">
        <f t="shared" ca="1" si="24"/>
        <v/>
      </c>
      <c r="AH117" s="3" t="str">
        <f t="shared" ca="1" si="32"/>
        <v/>
      </c>
      <c r="AI117" s="5" t="str">
        <f t="shared" ca="1" si="25"/>
        <v/>
      </c>
    </row>
    <row r="118" spans="10:35" x14ac:dyDescent="0.2">
      <c r="J118" s="3">
        <v>116</v>
      </c>
      <c r="K118" s="72">
        <f t="shared" si="26"/>
        <v>0.53599999999999959</v>
      </c>
      <c r="L118" s="57">
        <f t="shared" ca="1" si="27"/>
        <v>135.62766313665398</v>
      </c>
      <c r="M118" s="55">
        <f t="shared" ca="1" si="28"/>
        <v>0.75936648179965449</v>
      </c>
      <c r="N118" s="56">
        <f t="shared" ca="1" si="29"/>
        <v>0.8881503837015029</v>
      </c>
      <c r="O118" s="55">
        <f t="shared" ca="1" si="30"/>
        <v>0.24063351820034551</v>
      </c>
      <c r="P118" s="55">
        <f t="shared" ca="1" si="31"/>
        <v>0.11184961629849713</v>
      </c>
      <c r="Q118" s="57">
        <f t="shared" ca="1" si="17"/>
        <v>57.504198723288702</v>
      </c>
      <c r="R118" s="57">
        <f t="shared" ca="1" si="18"/>
        <v>4.7792760168844435</v>
      </c>
      <c r="S118" s="55">
        <f t="shared" ca="1" si="19"/>
        <v>0.8881503837015029</v>
      </c>
      <c r="T118" s="29">
        <f t="shared" ca="1" si="20"/>
        <v>-0.1118496162984971</v>
      </c>
      <c r="U118" s="58"/>
      <c r="V118" s="10"/>
      <c r="W118" s="10"/>
      <c r="X118" s="10"/>
      <c r="Y118" s="10"/>
      <c r="Z118" s="10"/>
      <c r="AA118" s="64">
        <f ca="1">IFERROR(Sheet3!Q118,"")</f>
        <v>55.290450779065232</v>
      </c>
      <c r="AB118" s="10" t="str">
        <f t="shared" ca="1" si="21"/>
        <v/>
      </c>
      <c r="AC118" s="10" t="str">
        <f t="shared" ca="1" si="22"/>
        <v/>
      </c>
      <c r="AD118" s="65">
        <f ca="1">Sheet3!N118</f>
        <v>0.62206398075136349</v>
      </c>
      <c r="AE118" s="65">
        <f ca="1">Sheet3!O118</f>
        <v>0.95396430682062094</v>
      </c>
      <c r="AF118" s="10" t="str">
        <f t="shared" ca="1" si="23"/>
        <v>Hedge</v>
      </c>
      <c r="AG118" s="10" t="str">
        <f t="shared" ca="1" si="24"/>
        <v/>
      </c>
      <c r="AH118" s="3" t="str">
        <f t="shared" ca="1" si="32"/>
        <v/>
      </c>
      <c r="AI118" s="5" t="str">
        <f t="shared" ca="1" si="25"/>
        <v/>
      </c>
    </row>
    <row r="119" spans="10:35" x14ac:dyDescent="0.2">
      <c r="J119" s="3">
        <v>117</v>
      </c>
      <c r="K119" s="72">
        <f t="shared" si="26"/>
        <v>0.53199999999999958</v>
      </c>
      <c r="L119" s="57">
        <f t="shared" ca="1" si="27"/>
        <v>136.16089278928519</v>
      </c>
      <c r="M119" s="55">
        <f t="shared" ca="1" si="28"/>
        <v>0.76294517806849749</v>
      </c>
      <c r="N119" s="56">
        <f t="shared" ca="1" si="29"/>
        <v>0.88997153345007263</v>
      </c>
      <c r="O119" s="55">
        <f t="shared" ca="1" si="30"/>
        <v>0.23705482193150246</v>
      </c>
      <c r="P119" s="55">
        <f t="shared" ca="1" si="31"/>
        <v>0.11002846654992736</v>
      </c>
      <c r="Q119" s="57">
        <f t="shared" ca="1" si="17"/>
        <v>57.906298303998383</v>
      </c>
      <c r="R119" s="57">
        <f t="shared" ca="1" si="18"/>
        <v>4.6779963042600912</v>
      </c>
      <c r="S119" s="55">
        <f t="shared" ca="1" si="19"/>
        <v>0.88997153345007263</v>
      </c>
      <c r="T119" s="29">
        <f t="shared" ca="1" si="20"/>
        <v>-0.11002846654992737</v>
      </c>
      <c r="U119" s="58"/>
      <c r="V119" s="10"/>
      <c r="W119" s="10"/>
      <c r="X119" s="10"/>
      <c r="Y119" s="10"/>
      <c r="Z119" s="10"/>
      <c r="AA119" s="64">
        <f ca="1">IFERROR(Sheet3!Q119,"")</f>
        <v>52.355417672818021</v>
      </c>
      <c r="AB119" s="10" t="str">
        <f t="shared" ca="1" si="21"/>
        <v/>
      </c>
      <c r="AC119" s="10" t="str">
        <f t="shared" ca="1" si="22"/>
        <v/>
      </c>
      <c r="AD119" s="65">
        <f ca="1">Sheet3!N119</f>
        <v>1.2379616300108864E-3</v>
      </c>
      <c r="AE119" s="65">
        <f ca="1">Sheet3!O119</f>
        <v>0.31881341002688096</v>
      </c>
      <c r="AF119" s="10" t="str">
        <f t="shared" ca="1" si="23"/>
        <v>Hedge</v>
      </c>
      <c r="AG119" s="10" t="str">
        <f t="shared" ca="1" si="24"/>
        <v/>
      </c>
      <c r="AH119" s="3" t="str">
        <f t="shared" ca="1" si="32"/>
        <v/>
      </c>
      <c r="AI119" s="5" t="str">
        <f t="shared" ca="1" si="25"/>
        <v/>
      </c>
    </row>
    <row r="120" spans="10:35" x14ac:dyDescent="0.2">
      <c r="J120" s="3">
        <v>118</v>
      </c>
      <c r="K120" s="72">
        <f t="shared" si="26"/>
        <v>0.52799999999999958</v>
      </c>
      <c r="L120" s="57">
        <f t="shared" ca="1" si="27"/>
        <v>137.07944816598965</v>
      </c>
      <c r="M120" s="55">
        <f t="shared" ca="1" si="28"/>
        <v>0.76820614257678754</v>
      </c>
      <c r="N120" s="56">
        <f t="shared" ca="1" si="29"/>
        <v>0.89280740056197005</v>
      </c>
      <c r="O120" s="55">
        <f t="shared" ca="1" si="30"/>
        <v>0.23179385742321243</v>
      </c>
      <c r="P120" s="55">
        <f t="shared" ca="1" si="31"/>
        <v>0.10719259943802999</v>
      </c>
      <c r="Q120" s="57">
        <f t="shared" ca="1" si="17"/>
        <v>58.653280637110583</v>
      </c>
      <c r="R120" s="57">
        <f t="shared" ca="1" si="18"/>
        <v>4.5362843680288787</v>
      </c>
      <c r="S120" s="55">
        <f t="shared" ca="1" si="19"/>
        <v>0.89280740056197005</v>
      </c>
      <c r="T120" s="29">
        <f t="shared" ca="1" si="20"/>
        <v>-0.10719259943802995</v>
      </c>
      <c r="U120" s="58"/>
      <c r="V120" s="10"/>
      <c r="W120" s="10"/>
      <c r="X120" s="10"/>
      <c r="Y120" s="10"/>
      <c r="Z120" s="10"/>
      <c r="AA120" s="64">
        <f ca="1">IFERROR(Sheet3!Q120,"")</f>
        <v>50.661020708917057</v>
      </c>
      <c r="AB120" s="10" t="str">
        <f t="shared" ca="1" si="21"/>
        <v/>
      </c>
      <c r="AC120" s="10" t="str">
        <f t="shared" ca="1" si="22"/>
        <v/>
      </c>
      <c r="AD120" s="65">
        <f ca="1">Sheet3!N120</f>
        <v>-0.20747772911613538</v>
      </c>
      <c r="AE120" s="65">
        <f ca="1">Sheet3!O120</f>
        <v>-3.2047349401796585E-2</v>
      </c>
      <c r="AF120" s="10" t="str">
        <f t="shared" ca="1" si="23"/>
        <v/>
      </c>
      <c r="AG120" s="10" t="str">
        <f t="shared" ca="1" si="24"/>
        <v/>
      </c>
      <c r="AH120" s="3" t="str">
        <f t="shared" ca="1" si="32"/>
        <v/>
      </c>
      <c r="AI120" s="5" t="str">
        <f t="shared" ca="1" si="25"/>
        <v/>
      </c>
    </row>
    <row r="121" spans="10:35" x14ac:dyDescent="0.2">
      <c r="J121" s="3">
        <v>119</v>
      </c>
      <c r="K121" s="72">
        <f t="shared" si="26"/>
        <v>0.52399999999999958</v>
      </c>
      <c r="L121" s="57">
        <f t="shared" ca="1" si="27"/>
        <v>124.53666658324305</v>
      </c>
      <c r="M121" s="55">
        <f t="shared" ca="1" si="28"/>
        <v>0.70801330319993838</v>
      </c>
      <c r="N121" s="56">
        <f t="shared" ca="1" si="29"/>
        <v>0.85412835048879754</v>
      </c>
      <c r="O121" s="55">
        <f t="shared" ca="1" si="30"/>
        <v>0.29198669680006162</v>
      </c>
      <c r="P121" s="55">
        <f t="shared" ca="1" si="31"/>
        <v>0.14587164951120249</v>
      </c>
      <c r="Q121" s="57">
        <f t="shared" ca="1" si="17"/>
        <v>47.610628321250807</v>
      </c>
      <c r="R121" s="57">
        <f t="shared" ca="1" si="18"/>
        <v>6.0662854942106499</v>
      </c>
      <c r="S121" s="55">
        <f t="shared" ca="1" si="19"/>
        <v>0.85412835048879754</v>
      </c>
      <c r="T121" s="29">
        <f t="shared" ca="1" si="20"/>
        <v>-0.14587164951120246</v>
      </c>
      <c r="U121" s="58"/>
      <c r="V121" s="10"/>
      <c r="W121" s="10"/>
      <c r="X121" s="10"/>
      <c r="Y121" s="10"/>
      <c r="Z121" s="10"/>
      <c r="AA121" s="64">
        <f ca="1">IFERROR(Sheet3!Q121,"")</f>
        <v>40.391899618450751</v>
      </c>
      <c r="AB121" s="10" t="str">
        <f t="shared" ca="1" si="21"/>
        <v/>
      </c>
      <c r="AC121" s="10" t="str">
        <f t="shared" ca="1" si="22"/>
        <v/>
      </c>
      <c r="AD121" s="65">
        <f ca="1">Sheet3!N121</f>
        <v>-1.9773317932725547</v>
      </c>
      <c r="AE121" s="65">
        <f ca="1">Sheet3!O121</f>
        <v>-1.3289036453156353</v>
      </c>
      <c r="AF121" s="10" t="str">
        <f t="shared" ca="1" si="23"/>
        <v/>
      </c>
      <c r="AG121" s="10" t="str">
        <f t="shared" ca="1" si="24"/>
        <v/>
      </c>
      <c r="AH121" s="3" t="str">
        <f t="shared" ca="1" si="32"/>
        <v/>
      </c>
      <c r="AI121" s="5" t="str">
        <f t="shared" ca="1" si="25"/>
        <v/>
      </c>
    </row>
    <row r="122" spans="10:35" x14ac:dyDescent="0.2">
      <c r="J122" s="3">
        <v>120</v>
      </c>
      <c r="K122" s="72">
        <f t="shared" si="26"/>
        <v>0.51999999999999957</v>
      </c>
      <c r="L122" s="57">
        <f t="shared" ca="1" si="27"/>
        <v>115.45078993563757</v>
      </c>
      <c r="M122" s="55">
        <f t="shared" ca="1" si="28"/>
        <v>0.65573203941936165</v>
      </c>
      <c r="N122" s="56">
        <f t="shared" ca="1" si="29"/>
        <v>0.81743146466927419</v>
      </c>
      <c r="O122" s="55">
        <f t="shared" ca="1" si="30"/>
        <v>0.34426796058063835</v>
      </c>
      <c r="P122" s="55">
        <f t="shared" ca="1" si="31"/>
        <v>0.18256853533072578</v>
      </c>
      <c r="Q122" s="57">
        <f t="shared" ca="1" si="17"/>
        <v>39.932787613363203</v>
      </c>
      <c r="R122" s="57">
        <f t="shared" ca="1" si="18"/>
        <v>7.5042040490287505</v>
      </c>
      <c r="S122" s="55">
        <f t="shared" ca="1" si="19"/>
        <v>0.81743146466927419</v>
      </c>
      <c r="T122" s="29">
        <f t="shared" ca="1" si="20"/>
        <v>-0.18256853533072581</v>
      </c>
      <c r="U122" s="58"/>
      <c r="V122" s="10"/>
      <c r="W122" s="10"/>
      <c r="X122" s="10"/>
      <c r="Y122" s="10"/>
      <c r="Z122" s="10"/>
      <c r="AA122" s="64">
        <f ca="1">IFERROR(Sheet3!Q122,"")</f>
        <v>32.872568909908836</v>
      </c>
      <c r="AB122" s="10" t="str">
        <f t="shared" ca="1" si="21"/>
        <v/>
      </c>
      <c r="AC122" s="10" t="str">
        <f t="shared" ca="1" si="22"/>
        <v/>
      </c>
      <c r="AD122" s="65">
        <f ca="1">Sheet3!N122</f>
        <v>-4.0008820609518807</v>
      </c>
      <c r="AE122" s="65">
        <f ca="1">Sheet3!O122</f>
        <v>-3.1102225890731323</v>
      </c>
      <c r="AF122" s="10" t="str">
        <f t="shared" ca="1" si="23"/>
        <v/>
      </c>
      <c r="AG122" s="10" t="str">
        <f t="shared" ca="1" si="24"/>
        <v/>
      </c>
      <c r="AH122" s="3" t="str">
        <f t="shared" ca="1" si="32"/>
        <v/>
      </c>
      <c r="AI122" s="5" t="str">
        <f t="shared" ca="1" si="25"/>
        <v/>
      </c>
    </row>
    <row r="123" spans="10:35" x14ac:dyDescent="0.2">
      <c r="J123" s="3">
        <v>121</v>
      </c>
      <c r="K123" s="72">
        <f t="shared" si="26"/>
        <v>0.51599999999999957</v>
      </c>
      <c r="L123" s="57">
        <f t="shared" ca="1" si="27"/>
        <v>123.48279869689412</v>
      </c>
      <c r="M123" s="55">
        <f t="shared" ca="1" si="28"/>
        <v>0.70449872467264618</v>
      </c>
      <c r="N123" s="56">
        <f t="shared" ca="1" si="29"/>
        <v>0.8508801625043444</v>
      </c>
      <c r="O123" s="55">
        <f t="shared" ca="1" si="30"/>
        <v>0.29550127532735382</v>
      </c>
      <c r="P123" s="55">
        <f t="shared" ca="1" si="31"/>
        <v>0.14911983749565558</v>
      </c>
      <c r="Q123" s="57">
        <f t="shared" ca="1" si="17"/>
        <v>46.558965469204772</v>
      </c>
      <c r="R123" s="57">
        <f t="shared" ca="1" si="18"/>
        <v>6.1282665183920493</v>
      </c>
      <c r="S123" s="55">
        <f t="shared" ca="1" si="19"/>
        <v>0.8508801625043444</v>
      </c>
      <c r="T123" s="29">
        <f t="shared" ca="1" si="20"/>
        <v>-0.1491198374956556</v>
      </c>
      <c r="U123" s="58"/>
      <c r="V123" s="10"/>
      <c r="W123" s="10"/>
      <c r="X123" s="10"/>
      <c r="Y123" s="10"/>
      <c r="Z123" s="10"/>
      <c r="AA123" s="64">
        <f ca="1">IFERROR(Sheet3!Q123,"")</f>
        <v>39.678386646724036</v>
      </c>
      <c r="AB123" s="10" t="str">
        <f t="shared" ca="1" si="21"/>
        <v/>
      </c>
      <c r="AC123" s="10" t="str">
        <f t="shared" ca="1" si="22"/>
        <v/>
      </c>
      <c r="AD123" s="65">
        <f ca="1">Sheet3!N123</f>
        <v>-3.7424488981498314</v>
      </c>
      <c r="AE123" s="65">
        <f ca="1">Sheet3!O123</f>
        <v>-3.5317067951242649</v>
      </c>
      <c r="AF123" s="10" t="str">
        <f t="shared" ca="1" si="23"/>
        <v/>
      </c>
      <c r="AG123" s="10" t="str">
        <f t="shared" ca="1" si="24"/>
        <v/>
      </c>
      <c r="AH123" s="3" t="str">
        <f t="shared" ca="1" si="32"/>
        <v/>
      </c>
      <c r="AI123" s="5" t="str">
        <f t="shared" ca="1" si="25"/>
        <v/>
      </c>
    </row>
    <row r="124" spans="10:35" x14ac:dyDescent="0.2">
      <c r="J124" s="3">
        <v>122</v>
      </c>
      <c r="K124" s="72">
        <f t="shared" si="26"/>
        <v>0.51199999999999957</v>
      </c>
      <c r="L124" s="57">
        <f t="shared" ca="1" si="27"/>
        <v>116.66302596152998</v>
      </c>
      <c r="M124" s="55">
        <f t="shared" ca="1" si="28"/>
        <v>0.66541656435427166</v>
      </c>
      <c r="N124" s="56">
        <f t="shared" ca="1" si="29"/>
        <v>0.82334054583060268</v>
      </c>
      <c r="O124" s="55">
        <f t="shared" ca="1" si="30"/>
        <v>0.33458343564572834</v>
      </c>
      <c r="P124" s="55">
        <f t="shared" ca="1" si="31"/>
        <v>0.17665945416939735</v>
      </c>
      <c r="Q124" s="57">
        <f t="shared" ca="1" si="17"/>
        <v>40.769257888982231</v>
      </c>
      <c r="R124" s="57">
        <f t="shared" ca="1" si="18"/>
        <v>7.1882358118641676</v>
      </c>
      <c r="S124" s="55">
        <f t="shared" ca="1" si="19"/>
        <v>0.82334054583060268</v>
      </c>
      <c r="T124" s="29">
        <f t="shared" ca="1" si="20"/>
        <v>-0.17665945416939732</v>
      </c>
      <c r="U124" s="58"/>
      <c r="V124" s="10"/>
      <c r="W124" s="10"/>
      <c r="X124" s="10"/>
      <c r="Y124" s="10"/>
      <c r="Z124" s="10"/>
      <c r="AA124" s="64">
        <f ca="1">IFERROR(Sheet3!Q124,"")</f>
        <v>38.541375245380451</v>
      </c>
      <c r="AB124" s="10" t="str">
        <f t="shared" ca="1" si="21"/>
        <v/>
      </c>
      <c r="AC124" s="10" t="str">
        <f t="shared" ca="1" si="22"/>
        <v/>
      </c>
      <c r="AD124" s="65">
        <f ca="1">Sheet3!N124</f>
        <v>-4.2644243161606425</v>
      </c>
      <c r="AE124" s="65">
        <f ca="1">Sheet3!O124</f>
        <v>-4.02018514248185</v>
      </c>
      <c r="AF124" s="10" t="str">
        <f t="shared" ca="1" si="23"/>
        <v/>
      </c>
      <c r="AG124" s="10" t="str">
        <f t="shared" ca="1" si="24"/>
        <v/>
      </c>
      <c r="AH124" s="3" t="str">
        <f t="shared" ca="1" si="32"/>
        <v/>
      </c>
      <c r="AI124" s="5" t="str">
        <f t="shared" ca="1" si="25"/>
        <v/>
      </c>
    </row>
    <row r="125" spans="10:35" x14ac:dyDescent="0.2">
      <c r="J125" s="3">
        <v>123</v>
      </c>
      <c r="K125" s="72">
        <f t="shared" si="26"/>
        <v>0.50799999999999956</v>
      </c>
      <c r="L125" s="57">
        <f t="shared" ca="1" si="27"/>
        <v>119.51283954066743</v>
      </c>
      <c r="M125" s="55">
        <f t="shared" ca="1" si="28"/>
        <v>0.68388349780321389</v>
      </c>
      <c r="N125" s="56">
        <f t="shared" ca="1" si="29"/>
        <v>0.83584041744224291</v>
      </c>
      <c r="O125" s="55">
        <f t="shared" ca="1" si="30"/>
        <v>0.31611650219678611</v>
      </c>
      <c r="P125" s="55">
        <f t="shared" ca="1" si="31"/>
        <v>0.16415958255775712</v>
      </c>
      <c r="Q125" s="57">
        <f t="shared" ca="1" si="17"/>
        <v>43.054791960020964</v>
      </c>
      <c r="R125" s="57">
        <f t="shared" ca="1" si="18"/>
        <v>6.6538712095237926</v>
      </c>
      <c r="S125" s="55">
        <f t="shared" ca="1" si="19"/>
        <v>0.83584041744224291</v>
      </c>
      <c r="T125" s="29">
        <f t="shared" ca="1" si="20"/>
        <v>-0.16415958255775709</v>
      </c>
      <c r="U125" s="58"/>
      <c r="V125" s="10"/>
      <c r="W125" s="10"/>
      <c r="X125" s="10"/>
      <c r="Y125" s="10"/>
      <c r="Z125" s="10"/>
      <c r="AA125" s="64">
        <f ca="1">IFERROR(Sheet3!Q125,"")</f>
        <v>40.256919920550558</v>
      </c>
      <c r="AB125" s="10" t="str">
        <f t="shared" ca="1" si="21"/>
        <v/>
      </c>
      <c r="AC125" s="10" t="str">
        <f t="shared" ca="1" si="22"/>
        <v/>
      </c>
      <c r="AD125" s="65">
        <f ca="1">Sheet3!N125</f>
        <v>-3.8785411074707099</v>
      </c>
      <c r="AE125" s="65">
        <f ca="1">Sheet3!O125</f>
        <v>-3.9257557858077567</v>
      </c>
      <c r="AF125" s="10" t="str">
        <f t="shared" ca="1" si="23"/>
        <v/>
      </c>
      <c r="AG125" s="10" t="str">
        <f t="shared" ca="1" si="24"/>
        <v>Exit Hedge</v>
      </c>
      <c r="AH125" s="3" t="str">
        <f t="shared" ca="1" si="32"/>
        <v/>
      </c>
      <c r="AI125" s="5" t="str">
        <f t="shared" ca="1" si="25"/>
        <v/>
      </c>
    </row>
    <row r="126" spans="10:35" x14ac:dyDescent="0.2">
      <c r="J126" s="3">
        <v>124</v>
      </c>
      <c r="K126" s="72">
        <f t="shared" si="26"/>
        <v>0.50399999999999956</v>
      </c>
      <c r="L126" s="57">
        <f t="shared" ca="1" si="27"/>
        <v>125.02666775210552</v>
      </c>
      <c r="M126" s="55">
        <f t="shared" ca="1" si="28"/>
        <v>0.71650471897164869</v>
      </c>
      <c r="N126" s="56">
        <f t="shared" ca="1" si="29"/>
        <v>0.85756426498400851</v>
      </c>
      <c r="O126" s="55">
        <f t="shared" ca="1" si="30"/>
        <v>0.28349528102835131</v>
      </c>
      <c r="P126" s="55">
        <f t="shared" ca="1" si="31"/>
        <v>0.14243573501599144</v>
      </c>
      <c r="Q126" s="57">
        <f t="shared" ca="1" si="17"/>
        <v>47.646878529454618</v>
      </c>
      <c r="R126" s="57">
        <f t="shared" ca="1" si="18"/>
        <v>5.7620552445825055</v>
      </c>
      <c r="S126" s="55">
        <f t="shared" ca="1" si="19"/>
        <v>0.85756426498400851</v>
      </c>
      <c r="T126" s="29">
        <f t="shared" ca="1" si="20"/>
        <v>-0.14243573501599149</v>
      </c>
      <c r="U126" s="58"/>
      <c r="V126" s="10"/>
      <c r="W126" s="10"/>
      <c r="X126" s="10"/>
      <c r="Y126" s="10"/>
      <c r="Z126" s="10"/>
      <c r="AA126" s="64">
        <f ca="1">IFERROR(Sheet3!Q126,"")</f>
        <v>39.596313871874266</v>
      </c>
      <c r="AB126" s="10" t="str">
        <f t="shared" ca="1" si="21"/>
        <v/>
      </c>
      <c r="AC126" s="10" t="str">
        <f t="shared" ca="1" si="22"/>
        <v/>
      </c>
      <c r="AD126" s="65">
        <f ca="1">Sheet3!N126</f>
        <v>-2.6789902274796304</v>
      </c>
      <c r="AE126" s="65">
        <f ca="1">Sheet3!O126</f>
        <v>-3.0945787469223394</v>
      </c>
      <c r="AF126" s="10" t="str">
        <f t="shared" ca="1" si="23"/>
        <v/>
      </c>
      <c r="AG126" s="10" t="str">
        <f t="shared" ca="1" si="24"/>
        <v>Exit Hedge</v>
      </c>
      <c r="AH126" s="3" t="str">
        <f t="shared" ca="1" si="32"/>
        <v/>
      </c>
      <c r="AI126" s="5" t="str">
        <f t="shared" ca="1" si="25"/>
        <v/>
      </c>
    </row>
    <row r="127" spans="10:35" x14ac:dyDescent="0.2">
      <c r="J127" s="3">
        <v>125</v>
      </c>
      <c r="K127" s="72">
        <f t="shared" si="26"/>
        <v>0.49999999999999956</v>
      </c>
      <c r="L127" s="57">
        <f t="shared" ca="1" si="27"/>
        <v>125.53425131530135</v>
      </c>
      <c r="M127" s="55">
        <f t="shared" ca="1" si="28"/>
        <v>0.7204613829607881</v>
      </c>
      <c r="N127" s="56">
        <f t="shared" ca="1" si="29"/>
        <v>0.85974790742928098</v>
      </c>
      <c r="O127" s="55">
        <f t="shared" ca="1" si="30"/>
        <v>0.2795386170392119</v>
      </c>
      <c r="P127" s="55">
        <f t="shared" ca="1" si="31"/>
        <v>0.14025209257071902</v>
      </c>
      <c r="Q127" s="57">
        <f t="shared" ca="1" si="17"/>
        <v>48.005753574471761</v>
      </c>
      <c r="R127" s="57">
        <f t="shared" ca="1" si="18"/>
        <v>5.6432831786501154</v>
      </c>
      <c r="S127" s="55">
        <f t="shared" ca="1" si="19"/>
        <v>0.85974790742928098</v>
      </c>
      <c r="T127" s="29">
        <f t="shared" ca="1" si="20"/>
        <v>-0.14025209257071902</v>
      </c>
      <c r="U127" s="58"/>
      <c r="V127" s="10"/>
      <c r="W127" s="10"/>
      <c r="X127" s="10"/>
      <c r="Y127" s="10"/>
      <c r="Z127" s="10"/>
      <c r="AA127" s="64">
        <f ca="1">IFERROR(Sheet3!Q127,"")</f>
        <v>40.858059304838051</v>
      </c>
      <c r="AB127" s="10" t="str">
        <f t="shared" ca="1" si="21"/>
        <v/>
      </c>
      <c r="AC127" s="10" t="str">
        <f t="shared" ca="1" si="22"/>
        <v/>
      </c>
      <c r="AD127" s="65">
        <f ca="1">Sheet3!N127</f>
        <v>-1.7929526012262897</v>
      </c>
      <c r="AE127" s="65">
        <f ca="1">Sheet3!O127</f>
        <v>-2.2268279831249731</v>
      </c>
      <c r="AF127" s="10" t="str">
        <f t="shared" ca="1" si="23"/>
        <v/>
      </c>
      <c r="AG127" s="10" t="str">
        <f t="shared" ca="1" si="24"/>
        <v>Exit Hedge</v>
      </c>
      <c r="AH127" s="3" t="str">
        <f t="shared" ca="1" si="32"/>
        <v/>
      </c>
      <c r="AI127" s="5" t="str">
        <f t="shared" ca="1" si="25"/>
        <v/>
      </c>
    </row>
    <row r="128" spans="10:35" x14ac:dyDescent="0.2">
      <c r="J128" s="3">
        <v>126</v>
      </c>
      <c r="K128" s="72">
        <f t="shared" si="26"/>
        <v>0.49599999999999955</v>
      </c>
      <c r="L128" s="57">
        <f t="shared" ca="1" si="27"/>
        <v>128.74342017807606</v>
      </c>
      <c r="M128" s="55">
        <f t="shared" ca="1" si="28"/>
        <v>0.73859654837710842</v>
      </c>
      <c r="N128" s="56">
        <f t="shared" ca="1" si="29"/>
        <v>0.87118604338384964</v>
      </c>
      <c r="O128" s="55">
        <f t="shared" ca="1" si="30"/>
        <v>0.26140345162289164</v>
      </c>
      <c r="P128" s="55">
        <f t="shared" ca="1" si="31"/>
        <v>0.1288139566161503</v>
      </c>
      <c r="Q128" s="57">
        <f t="shared" ca="1" si="17"/>
        <v>50.706961605459369</v>
      </c>
      <c r="R128" s="57">
        <f t="shared" ca="1" si="18"/>
        <v>5.1652695781722322</v>
      </c>
      <c r="S128" s="55">
        <f t="shared" ca="1" si="19"/>
        <v>0.87118604338384964</v>
      </c>
      <c r="T128" s="29">
        <f t="shared" ca="1" si="20"/>
        <v>-0.12881395661615036</v>
      </c>
      <c r="U128" s="58"/>
      <c r="V128" s="10"/>
      <c r="W128" s="10"/>
      <c r="X128" s="10"/>
      <c r="Y128" s="10"/>
      <c r="Z128" s="10"/>
      <c r="AA128" s="64">
        <f ca="1">IFERROR(Sheet3!Q128,"")</f>
        <v>48.70101964321276</v>
      </c>
      <c r="AB128" s="10" t="str">
        <f t="shared" ca="1" si="21"/>
        <v/>
      </c>
      <c r="AC128" s="10" t="str">
        <f t="shared" ca="1" si="22"/>
        <v/>
      </c>
      <c r="AD128" s="65">
        <f ca="1">Sheet3!N128</f>
        <v>-0.77297984543946541</v>
      </c>
      <c r="AE128" s="65">
        <f ca="1">Sheet3!O128</f>
        <v>-1.2575958913346348</v>
      </c>
      <c r="AF128" s="10" t="str">
        <f t="shared" ca="1" si="23"/>
        <v/>
      </c>
      <c r="AG128" s="10" t="str">
        <f t="shared" ca="1" si="24"/>
        <v>Exit Hedge</v>
      </c>
      <c r="AH128" s="3" t="str">
        <f t="shared" ca="1" si="32"/>
        <v/>
      </c>
      <c r="AI128" s="5" t="str">
        <f t="shared" ca="1" si="25"/>
        <v/>
      </c>
    </row>
    <row r="129" spans="10:35" x14ac:dyDescent="0.2">
      <c r="J129" s="3">
        <v>127</v>
      </c>
      <c r="K129" s="72">
        <f t="shared" si="26"/>
        <v>0.49199999999999955</v>
      </c>
      <c r="L129" s="57">
        <f t="shared" ca="1" si="27"/>
        <v>141.87695112373916</v>
      </c>
      <c r="M129" s="55">
        <f t="shared" ca="1" si="28"/>
        <v>0.79974722691889821</v>
      </c>
      <c r="N129" s="56">
        <f t="shared" ca="1" si="29"/>
        <v>0.90852351039238843</v>
      </c>
      <c r="O129" s="55">
        <f t="shared" ca="1" si="30"/>
        <v>0.20025277308110176</v>
      </c>
      <c r="P129" s="55">
        <f t="shared" ca="1" si="31"/>
        <v>9.1476489607611566E-2</v>
      </c>
      <c r="Q129" s="57">
        <f t="shared" ca="1" si="17"/>
        <v>62.334235476432269</v>
      </c>
      <c r="R129" s="57">
        <f t="shared" ca="1" si="18"/>
        <v>3.6889705177353349</v>
      </c>
      <c r="S129" s="55">
        <f t="shared" ca="1" si="19"/>
        <v>0.90852351039238843</v>
      </c>
      <c r="T129" s="29">
        <f t="shared" ca="1" si="20"/>
        <v>-9.1476489607611566E-2</v>
      </c>
      <c r="U129" s="58"/>
      <c r="V129" s="10"/>
      <c r="W129" s="10"/>
      <c r="X129" s="10"/>
      <c r="Y129" s="10"/>
      <c r="Z129" s="10"/>
      <c r="AA129" s="64">
        <f ca="1">IFERROR(Sheet3!Q129,"")</f>
        <v>51.452282375633459</v>
      </c>
      <c r="AB129" s="10" t="str">
        <f t="shared" ca="1" si="21"/>
        <v/>
      </c>
      <c r="AC129" s="10" t="str">
        <f t="shared" ca="1" si="22"/>
        <v/>
      </c>
      <c r="AD129" s="65">
        <f ca="1">Sheet3!N129</f>
        <v>1.5736750734312182</v>
      </c>
      <c r="AE129" s="65">
        <f ca="1">Sheet3!O129</f>
        <v>0.62991808517593384</v>
      </c>
      <c r="AF129" s="10" t="str">
        <f t="shared" ca="1" si="23"/>
        <v/>
      </c>
      <c r="AG129" s="10" t="str">
        <f t="shared" ca="1" si="24"/>
        <v/>
      </c>
      <c r="AH129" s="3" t="str">
        <f t="shared" ca="1" si="32"/>
        <v/>
      </c>
      <c r="AI129" s="5" t="str">
        <f t="shared" ca="1" si="25"/>
        <v/>
      </c>
    </row>
    <row r="130" spans="10:35" x14ac:dyDescent="0.2">
      <c r="J130" s="3">
        <v>128</v>
      </c>
      <c r="K130" s="72">
        <f t="shared" si="26"/>
        <v>0.48799999999999955</v>
      </c>
      <c r="L130" s="57">
        <f t="shared" ca="1" si="27"/>
        <v>144.49368160723023</v>
      </c>
      <c r="M130" s="55">
        <f t="shared" ca="1" si="28"/>
        <v>0.8113274787145095</v>
      </c>
      <c r="N130" s="56">
        <f t="shared" ca="1" si="29"/>
        <v>0.91493678488513652</v>
      </c>
      <c r="O130" s="55">
        <f t="shared" ca="1" si="30"/>
        <v>0.18867252128549045</v>
      </c>
      <c r="P130" s="55">
        <f t="shared" ca="1" si="31"/>
        <v>8.506321511486345E-2</v>
      </c>
      <c r="Q130" s="57">
        <f t="shared" ca="1" si="17"/>
        <v>64.650115888674492</v>
      </c>
      <c r="R130" s="57">
        <f t="shared" ca="1" si="18"/>
        <v>3.4180892475664315</v>
      </c>
      <c r="S130" s="55">
        <f t="shared" ca="1" si="19"/>
        <v>0.91493678488513652</v>
      </c>
      <c r="T130" s="29">
        <f t="shared" ca="1" si="20"/>
        <v>-8.5063215114863477E-2</v>
      </c>
      <c r="U130" s="58"/>
      <c r="V130" s="10"/>
      <c r="W130" s="10"/>
      <c r="X130" s="10"/>
      <c r="Y130" s="10"/>
      <c r="Z130" s="10"/>
      <c r="AA130" s="64">
        <f ca="1">IFERROR(Sheet3!Q130,"")</f>
        <v>48.761440811652299</v>
      </c>
      <c r="AB130" s="10" t="str">
        <f t="shared" ca="1" si="21"/>
        <v/>
      </c>
      <c r="AC130" s="10" t="str">
        <f t="shared" ca="1" si="22"/>
        <v/>
      </c>
      <c r="AD130" s="65">
        <f ca="1">Sheet3!N130</f>
        <v>3.0692100897323087</v>
      </c>
      <c r="AE130" s="65">
        <f ca="1">Sheet3!O130</f>
        <v>2.2561127548801836</v>
      </c>
      <c r="AF130" s="10" t="str">
        <f t="shared" ca="1" si="23"/>
        <v/>
      </c>
      <c r="AG130" s="10" t="str">
        <f t="shared" ca="1" si="24"/>
        <v/>
      </c>
      <c r="AH130" s="3" t="str">
        <f t="shared" ca="1" si="32"/>
        <v/>
      </c>
      <c r="AI130" s="5" t="str">
        <f t="shared" ca="1" si="25"/>
        <v/>
      </c>
    </row>
    <row r="131" spans="10:35" x14ac:dyDescent="0.2">
      <c r="J131" s="3">
        <v>129</v>
      </c>
      <c r="K131" s="72">
        <f t="shared" si="26"/>
        <v>0.48399999999999954</v>
      </c>
      <c r="L131" s="57">
        <f t="shared" ca="1" si="27"/>
        <v>145.4305871148313</v>
      </c>
      <c r="M131" s="55">
        <f t="shared" ca="1" si="28"/>
        <v>0.81620153583339305</v>
      </c>
      <c r="N131" s="56">
        <f t="shared" ca="1" si="29"/>
        <v>0.91742760538334889</v>
      </c>
      <c r="O131" s="55">
        <f t="shared" ca="1" si="30"/>
        <v>0.18379846416660695</v>
      </c>
      <c r="P131" s="55">
        <f t="shared" ca="1" si="31"/>
        <v>8.257239461665114E-2</v>
      </c>
      <c r="Q131" s="57">
        <f t="shared" ref="Q131:Q194" ca="1" si="33">IFERROR(MAX(((((L131*EXP(-$B$4*K131))*N131)-($B$2*EXP(-$B$3*K131))*M131)),0),"")</f>
        <v>65.439275238012115</v>
      </c>
      <c r="R131" s="57">
        <f t="shared" ref="R131:R194" ca="1" si="34">IFERROR(MAX(((($B$2*EXP(-$B$3*K131))*O131)-(L131*EXP(-$B$4*$B$6))*P131),0),"")</f>
        <v>3.3003226810935313</v>
      </c>
      <c r="S131" s="55">
        <f t="shared" ref="S131:S194" ca="1" si="35">IFERROR(N131*EXP(-$B$4*K131),"")</f>
        <v>0.91742760538334889</v>
      </c>
      <c r="T131" s="29">
        <f t="shared" ref="T131:T194" ca="1" si="36">IFERROR((N131-1)*EXP(-$B$4*K131),"")</f>
        <v>-8.2572394616651112E-2</v>
      </c>
      <c r="U131" s="58"/>
      <c r="V131" s="10"/>
      <c r="W131" s="10"/>
      <c r="X131" s="10"/>
      <c r="Y131" s="10"/>
      <c r="Z131" s="10"/>
      <c r="AA131" s="64">
        <f ca="1">IFERROR(Sheet3!Q131,"")</f>
        <v>50.213007608221858</v>
      </c>
      <c r="AB131" s="10" t="str">
        <f t="shared" ref="AB131:AB194" ca="1" si="37">IF(AA131&gt;$B$12,"Hedge","")</f>
        <v/>
      </c>
      <c r="AC131" s="10" t="str">
        <f t="shared" ref="AC131:AC194" ca="1" si="38">IF(AA131="","",IF(AA131&lt;$B$13,"Exit Hedge",""))</f>
        <v/>
      </c>
      <c r="AD131" s="65">
        <f ca="1">Sheet3!N131</f>
        <v>3.787135493457555</v>
      </c>
      <c r="AE131" s="65">
        <f ca="1">Sheet3!O131</f>
        <v>3.2767945805984313</v>
      </c>
      <c r="AF131" s="10" t="str">
        <f t="shared" ref="AF131:AF194" ca="1" si="39">IF(AD131&gt;0,IF(AD131&lt;AE131,"Hedge",""),"")</f>
        <v/>
      </c>
      <c r="AG131" s="10" t="str">
        <f t="shared" ref="AG131:AG194" ca="1" si="40">IF(AD131&lt;0,IF(AD131&gt;AE131,"Exit Hedge",""),"")</f>
        <v/>
      </c>
      <c r="AH131" s="3" t="str">
        <f t="shared" ca="1" si="32"/>
        <v/>
      </c>
      <c r="AI131" s="5" t="str">
        <f t="shared" ref="AI131:AI194" ca="1" si="41">IF(AND(AG131="Exit Hedge",AC131="Exit Hedge"),"Exit Hedge","")</f>
        <v/>
      </c>
    </row>
    <row r="132" spans="10:35" x14ac:dyDescent="0.2">
      <c r="J132" s="3">
        <v>130</v>
      </c>
      <c r="K132" s="72">
        <f t="shared" ref="K132:K195" si="42">IFERROR(IF(K131-$B$7&gt;0,K131-$B$7,""),"")</f>
        <v>0.47999999999999954</v>
      </c>
      <c r="L132" s="57">
        <f t="shared" ref="L132:L195" ca="1" si="43">(L131+$B$8*$B$7*L131+$B$5*NORMSINV(RAND())*SQRT($B$7)*L131)</f>
        <v>159.92617187064494</v>
      </c>
      <c r="M132" s="55">
        <f t="shared" ref="M132:M195" ca="1" si="44">IFERROR(_xlfn.NORM.S.DIST((((LN(L132/$B$2)+($B$3-$B$4-($B$5^2)/2)*K132)/($B$5*SQRT(K132)))),TRUE),"")</f>
        <v>0.86475238547134381</v>
      </c>
      <c r="N132" s="56">
        <f t="shared" ref="N132:N195" ca="1" si="45">IFERROR(_xlfn.NORM.S.DIST((((LN(L132/$B$2)+($B$3-$B$4+($B$5^2)/2)*K132)/($B$5*SQRT(K132)))),TRUE),"")</f>
        <v>0.94373201736667311</v>
      </c>
      <c r="O132" s="55">
        <f t="shared" ref="O132:O195" ca="1" si="46">IFERROR(_xlfn.NORM.S.DIST(-(((LN(L132/$B$2)+($B$3-$B$4-($B$5^2)/2)*K132)/($B$5*SQRT(K132)))),TRUE),"")</f>
        <v>0.13524761452865616</v>
      </c>
      <c r="P132" s="55">
        <f t="shared" ref="P132:P195" ca="1" si="47">IFERROR(_xlfn.NORM.S.DIST(-(((LN(L132/$B$2)+($B$3-$B$4+($B$5^2)/2)*K132)/($B$5*SQRT(K132)))),TRUE),"")</f>
        <v>5.6267982633326934E-2</v>
      </c>
      <c r="Q132" s="57">
        <f t="shared" ca="1" si="33"/>
        <v>78.874874877281684</v>
      </c>
      <c r="R132" s="57">
        <f t="shared" ca="1" si="34"/>
        <v>2.2703279509359326</v>
      </c>
      <c r="S132" s="55">
        <f t="shared" ca="1" si="35"/>
        <v>0.94373201736667311</v>
      </c>
      <c r="T132" s="29">
        <f t="shared" ca="1" si="36"/>
        <v>-5.6267982633326885E-2</v>
      </c>
      <c r="U132" s="58"/>
      <c r="V132" s="10"/>
      <c r="W132" s="10"/>
      <c r="X132" s="10"/>
      <c r="Y132" s="10"/>
      <c r="Z132" s="10"/>
      <c r="AA132" s="64">
        <f ca="1">IFERROR(Sheet3!Q132,"")</f>
        <v>64.962988982534654</v>
      </c>
      <c r="AB132" s="10" t="str">
        <f t="shared" ca="1" si="37"/>
        <v/>
      </c>
      <c r="AC132" s="10" t="str">
        <f t="shared" ca="1" si="38"/>
        <v/>
      </c>
      <c r="AD132" s="65">
        <f ca="1">Sheet3!N132</f>
        <v>5.8502979766556678</v>
      </c>
      <c r="AE132" s="65">
        <f ca="1">Sheet3!O132</f>
        <v>4.9924635113032556</v>
      </c>
      <c r="AF132" s="10" t="str">
        <f t="shared" ca="1" si="39"/>
        <v/>
      </c>
      <c r="AG132" s="10" t="str">
        <f t="shared" ca="1" si="40"/>
        <v/>
      </c>
      <c r="AH132" s="3" t="str">
        <f t="shared" ca="1" si="32"/>
        <v/>
      </c>
      <c r="AI132" s="5" t="str">
        <f t="shared" ca="1" si="41"/>
        <v/>
      </c>
    </row>
    <row r="133" spans="10:35" x14ac:dyDescent="0.2">
      <c r="J133" s="3">
        <v>131</v>
      </c>
      <c r="K133" s="72">
        <f t="shared" si="42"/>
        <v>0.47599999999999953</v>
      </c>
      <c r="L133" s="57">
        <f t="shared" ca="1" si="43"/>
        <v>164.75754286772866</v>
      </c>
      <c r="M133" s="55">
        <f t="shared" ca="1" si="44"/>
        <v>0.87888956729829582</v>
      </c>
      <c r="N133" s="56">
        <f t="shared" ca="1" si="45"/>
        <v>0.95077378999067907</v>
      </c>
      <c r="O133" s="55">
        <f t="shared" ca="1" si="46"/>
        <v>0.1211104327017042</v>
      </c>
      <c r="P133" s="55">
        <f t="shared" ca="1" si="47"/>
        <v>4.9226210009320974E-2</v>
      </c>
      <c r="Q133" s="57">
        <f t="shared" ca="1" si="33"/>
        <v>83.390278839627982</v>
      </c>
      <c r="R133" s="57">
        <f t="shared" ca="1" si="34"/>
        <v>1.9843621010677488</v>
      </c>
      <c r="S133" s="55">
        <f t="shared" ca="1" si="35"/>
        <v>0.95077378999067907</v>
      </c>
      <c r="T133" s="29">
        <f t="shared" ca="1" si="36"/>
        <v>-4.9226210009320925E-2</v>
      </c>
      <c r="U133" s="58"/>
      <c r="V133" s="10"/>
      <c r="W133" s="10"/>
      <c r="X133" s="10"/>
      <c r="Y133" s="10"/>
      <c r="Z133" s="10"/>
      <c r="AA133" s="64">
        <f ca="1">IFERROR(Sheet3!Q133,"")</f>
        <v>66.724456281045093</v>
      </c>
      <c r="AB133" s="10" t="str">
        <f t="shared" ca="1" si="37"/>
        <v/>
      </c>
      <c r="AC133" s="10" t="str">
        <f t="shared" ca="1" si="38"/>
        <v/>
      </c>
      <c r="AD133" s="65">
        <f ca="1">Sheet3!N133</f>
        <v>7.2048142355287723</v>
      </c>
      <c r="AE133" s="65">
        <f ca="1">Sheet3!O133</f>
        <v>6.4673639941202667</v>
      </c>
      <c r="AF133" s="10" t="str">
        <f t="shared" ca="1" si="39"/>
        <v/>
      </c>
      <c r="AG133" s="10" t="str">
        <f t="shared" ca="1" si="40"/>
        <v/>
      </c>
      <c r="AH133" s="3" t="str">
        <f t="shared" ca="1" si="32"/>
        <v/>
      </c>
      <c r="AI133" s="5" t="str">
        <f t="shared" ca="1" si="41"/>
        <v/>
      </c>
    </row>
    <row r="134" spans="10:35" x14ac:dyDescent="0.2">
      <c r="J134" s="3">
        <v>132</v>
      </c>
      <c r="K134" s="72">
        <f t="shared" si="42"/>
        <v>0.47199999999999953</v>
      </c>
      <c r="L134" s="57">
        <f t="shared" ca="1" si="43"/>
        <v>159.52478907216548</v>
      </c>
      <c r="M134" s="55">
        <f t="shared" ca="1" si="44"/>
        <v>0.86619320867286831</v>
      </c>
      <c r="N134" s="56">
        <f t="shared" ca="1" si="45"/>
        <v>0.94402518063185226</v>
      </c>
      <c r="O134" s="55">
        <f t="shared" ca="1" si="46"/>
        <v>0.13380679132713166</v>
      </c>
      <c r="P134" s="55">
        <f t="shared" ca="1" si="47"/>
        <v>5.5974819368147799E-2</v>
      </c>
      <c r="Q134" s="57">
        <f t="shared" ca="1" si="33"/>
        <v>78.370809154657337</v>
      </c>
      <c r="R134" s="57">
        <f t="shared" ca="1" si="34"/>
        <v>2.2276581989003397</v>
      </c>
      <c r="S134" s="55">
        <f t="shared" ca="1" si="35"/>
        <v>0.94402518063185226</v>
      </c>
      <c r="T134" s="29">
        <f t="shared" ca="1" si="36"/>
        <v>-5.5974819368147744E-2</v>
      </c>
      <c r="U134" s="58"/>
      <c r="V134" s="10"/>
      <c r="W134" s="10"/>
      <c r="X134" s="10"/>
      <c r="Y134" s="10"/>
      <c r="Z134" s="10"/>
      <c r="AA134" s="64">
        <f ca="1">IFERROR(Sheet3!Q134,"")</f>
        <v>62.496332886688478</v>
      </c>
      <c r="AB134" s="10" t="str">
        <f t="shared" ca="1" si="37"/>
        <v/>
      </c>
      <c r="AC134" s="10" t="str">
        <f t="shared" ca="1" si="38"/>
        <v/>
      </c>
      <c r="AD134" s="65">
        <f ca="1">Sheet3!N134</f>
        <v>6.7492014518174415</v>
      </c>
      <c r="AE134" s="65">
        <f ca="1">Sheet3!O134</f>
        <v>6.6552556325850496</v>
      </c>
      <c r="AF134" s="10" t="str">
        <f t="shared" ca="1" si="39"/>
        <v/>
      </c>
      <c r="AG134" s="10" t="str">
        <f t="shared" ca="1" si="40"/>
        <v/>
      </c>
      <c r="AH134" s="3" t="str">
        <f t="shared" ca="1" si="32"/>
        <v/>
      </c>
      <c r="AI134" s="5" t="str">
        <f t="shared" ca="1" si="41"/>
        <v/>
      </c>
    </row>
    <row r="135" spans="10:35" x14ac:dyDescent="0.2">
      <c r="J135" s="3">
        <v>133</v>
      </c>
      <c r="K135" s="72">
        <f t="shared" si="42"/>
        <v>0.46799999999999953</v>
      </c>
      <c r="L135" s="57">
        <f t="shared" ca="1" si="43"/>
        <v>159.80154915771632</v>
      </c>
      <c r="M135" s="55">
        <f t="shared" ca="1" si="44"/>
        <v>0.86826280197718209</v>
      </c>
      <c r="N135" s="56">
        <f t="shared" ca="1" si="45"/>
        <v>0.94487723371175969</v>
      </c>
      <c r="O135" s="55">
        <f t="shared" ca="1" si="46"/>
        <v>0.13173719802281786</v>
      </c>
      <c r="P135" s="55">
        <f t="shared" ca="1" si="47"/>
        <v>5.5122766288240282E-2</v>
      </c>
      <c r="Q135" s="57">
        <f t="shared" ca="1" si="33"/>
        <v>78.569603291788624</v>
      </c>
      <c r="R135" s="57">
        <f t="shared" ca="1" si="34"/>
        <v>2.1797150439812789</v>
      </c>
      <c r="S135" s="55">
        <f t="shared" ca="1" si="35"/>
        <v>0.94487723371175969</v>
      </c>
      <c r="T135" s="29">
        <f t="shared" ca="1" si="36"/>
        <v>-5.512276628824031E-2</v>
      </c>
      <c r="U135" s="58"/>
      <c r="V135" s="10"/>
      <c r="W135" s="10"/>
      <c r="X135" s="10"/>
      <c r="Y135" s="10"/>
      <c r="Z135" s="10"/>
      <c r="AA135" s="64">
        <f ca="1">IFERROR(Sheet3!Q135,"")</f>
        <v>72.739305179184612</v>
      </c>
      <c r="AB135" s="10" t="str">
        <f t="shared" ca="1" si="37"/>
        <v>Hedge</v>
      </c>
      <c r="AC135" s="10" t="str">
        <f t="shared" ca="1" si="38"/>
        <v/>
      </c>
      <c r="AD135" s="65">
        <f ca="1">Sheet3!N135</f>
        <v>6.0931625484570304</v>
      </c>
      <c r="AE135" s="65">
        <f ca="1">Sheet3!O135</f>
        <v>6.2805269098330374</v>
      </c>
      <c r="AF135" s="10" t="str">
        <f t="shared" ca="1" si="39"/>
        <v>Hedge</v>
      </c>
      <c r="AG135" s="10" t="str">
        <f t="shared" ca="1" si="40"/>
        <v/>
      </c>
      <c r="AH135" s="3" t="str">
        <f t="shared" ca="1" si="32"/>
        <v>Hedge</v>
      </c>
      <c r="AI135" s="5" t="str">
        <f t="shared" ca="1" si="41"/>
        <v/>
      </c>
    </row>
    <row r="136" spans="10:35" x14ac:dyDescent="0.2">
      <c r="J136" s="3">
        <v>134</v>
      </c>
      <c r="K136" s="72">
        <f t="shared" si="42"/>
        <v>0.46399999999999952</v>
      </c>
      <c r="L136" s="57">
        <f t="shared" ca="1" si="43"/>
        <v>155.7154504690437</v>
      </c>
      <c r="M136" s="55">
        <f t="shared" ca="1" si="44"/>
        <v>0.85769118204299588</v>
      </c>
      <c r="N136" s="56">
        <f t="shared" ca="1" si="45"/>
        <v>0.93904746002717421</v>
      </c>
      <c r="O136" s="55">
        <f t="shared" ca="1" si="46"/>
        <v>0.14230881795700415</v>
      </c>
      <c r="P136" s="55">
        <f t="shared" ca="1" si="47"/>
        <v>6.0952539972825771E-2</v>
      </c>
      <c r="Q136" s="57">
        <f t="shared" ca="1" si="33"/>
        <v>74.656992650936161</v>
      </c>
      <c r="R136" s="57">
        <f t="shared" ca="1" si="34"/>
        <v>2.3832366954533253</v>
      </c>
      <c r="S136" s="55">
        <f t="shared" ca="1" si="35"/>
        <v>0.93904746002717421</v>
      </c>
      <c r="T136" s="29">
        <f t="shared" ca="1" si="36"/>
        <v>-6.0952539972825792E-2</v>
      </c>
      <c r="U136" s="58"/>
      <c r="V136" s="10"/>
      <c r="W136" s="10"/>
      <c r="X136" s="10"/>
      <c r="Y136" s="10"/>
      <c r="Z136" s="10"/>
      <c r="AA136" s="64">
        <f ca="1">IFERROR(Sheet3!Q136,"")</f>
        <v>77.752688062361131</v>
      </c>
      <c r="AB136" s="10" t="str">
        <f t="shared" ca="1" si="37"/>
        <v>Hedge</v>
      </c>
      <c r="AC136" s="10" t="str">
        <f t="shared" ca="1" si="38"/>
        <v/>
      </c>
      <c r="AD136" s="65">
        <f ca="1">Sheet3!N136</f>
        <v>4.792251138277976</v>
      </c>
      <c r="AE136" s="65">
        <f ca="1">Sheet3!O136</f>
        <v>5.2883430621296634</v>
      </c>
      <c r="AF136" s="10" t="str">
        <f t="shared" ca="1" si="39"/>
        <v>Hedge</v>
      </c>
      <c r="AG136" s="10" t="str">
        <f t="shared" ca="1" si="40"/>
        <v/>
      </c>
      <c r="AH136" s="3" t="str">
        <f t="shared" ca="1" si="32"/>
        <v>Hedge</v>
      </c>
      <c r="AI136" s="5" t="str">
        <f t="shared" ca="1" si="41"/>
        <v/>
      </c>
    </row>
    <row r="137" spans="10:35" x14ac:dyDescent="0.2">
      <c r="J137" s="3">
        <v>135</v>
      </c>
      <c r="K137" s="72">
        <f t="shared" si="42"/>
        <v>0.45999999999999952</v>
      </c>
      <c r="L137" s="57">
        <f t="shared" ca="1" si="43"/>
        <v>151.17558435885883</v>
      </c>
      <c r="M137" s="55">
        <f t="shared" ca="1" si="44"/>
        <v>0.84462019727016902</v>
      </c>
      <c r="N137" s="56">
        <f t="shared" ca="1" si="45"/>
        <v>0.93167629815417785</v>
      </c>
      <c r="O137" s="55">
        <f t="shared" ca="1" si="46"/>
        <v>0.15537980272983093</v>
      </c>
      <c r="P137" s="55">
        <f t="shared" ca="1" si="47"/>
        <v>6.8323701845822191E-2</v>
      </c>
      <c r="Q137" s="57">
        <f t="shared" ca="1" si="33"/>
        <v>70.344792204154359</v>
      </c>
      <c r="R137" s="57">
        <f t="shared" ca="1" si="34"/>
        <v>2.6409467765519636</v>
      </c>
      <c r="S137" s="55">
        <f t="shared" ca="1" si="35"/>
        <v>0.93167629815417785</v>
      </c>
      <c r="T137" s="29">
        <f t="shared" ca="1" si="36"/>
        <v>-6.8323701845822149E-2</v>
      </c>
      <c r="U137" s="58"/>
      <c r="V137" s="10"/>
      <c r="W137" s="10"/>
      <c r="X137" s="10"/>
      <c r="Y137" s="10"/>
      <c r="Z137" s="10"/>
      <c r="AA137" s="64">
        <f ca="1">IFERROR(Sheet3!Q137,"")</f>
        <v>70.052772322864001</v>
      </c>
      <c r="AB137" s="10" t="str">
        <f t="shared" ca="1" si="37"/>
        <v>Hedge</v>
      </c>
      <c r="AC137" s="10" t="str">
        <f t="shared" ca="1" si="38"/>
        <v/>
      </c>
      <c r="AD137" s="65">
        <f ca="1">Sheet3!N137</f>
        <v>3.1736328289393043</v>
      </c>
      <c r="AE137" s="65">
        <f ca="1">Sheet3!O137</f>
        <v>3.8785362400027577</v>
      </c>
      <c r="AF137" s="10" t="str">
        <f t="shared" ca="1" si="39"/>
        <v>Hedge</v>
      </c>
      <c r="AG137" s="10" t="str">
        <f t="shared" ca="1" si="40"/>
        <v/>
      </c>
      <c r="AH137" s="3" t="str">
        <f t="shared" ref="AH137:AH200" ca="1" si="48">IF(AND(AF137="Hedge",AB137="Hedge"),"Hedge","")</f>
        <v>Hedge</v>
      </c>
      <c r="AI137" s="5" t="str">
        <f t="shared" ca="1" si="41"/>
        <v/>
      </c>
    </row>
    <row r="138" spans="10:35" x14ac:dyDescent="0.2">
      <c r="J138" s="3">
        <v>136</v>
      </c>
      <c r="K138" s="72">
        <f t="shared" si="42"/>
        <v>0.45599999999999952</v>
      </c>
      <c r="L138" s="57">
        <f t="shared" ca="1" si="43"/>
        <v>162.0240801310909</v>
      </c>
      <c r="M138" s="55">
        <f t="shared" ca="1" si="44"/>
        <v>0.8781907127831069</v>
      </c>
      <c r="N138" s="56">
        <f t="shared" ca="1" si="45"/>
        <v>0.94936047604467877</v>
      </c>
      <c r="O138" s="55">
        <f t="shared" ca="1" si="46"/>
        <v>0.12180928721689314</v>
      </c>
      <c r="P138" s="55">
        <f t="shared" ca="1" si="47"/>
        <v>5.0639523955321224E-2</v>
      </c>
      <c r="Q138" s="57">
        <f t="shared" ca="1" si="33"/>
        <v>80.488757705864657</v>
      </c>
      <c r="R138" s="57">
        <f t="shared" ca="1" si="34"/>
        <v>1.9664717416632733</v>
      </c>
      <c r="S138" s="55">
        <f t="shared" ca="1" si="35"/>
        <v>0.94936047604467877</v>
      </c>
      <c r="T138" s="29">
        <f t="shared" ca="1" si="36"/>
        <v>-5.0639523955321231E-2</v>
      </c>
      <c r="U138" s="58"/>
      <c r="V138" s="10"/>
      <c r="W138" s="10"/>
      <c r="X138" s="10"/>
      <c r="Y138" s="10"/>
      <c r="Z138" s="10"/>
      <c r="AA138" s="64">
        <f ca="1">IFERROR(Sheet3!Q138,"")</f>
        <v>81.035844696830537</v>
      </c>
      <c r="AB138" s="10" t="str">
        <f t="shared" ca="1" si="37"/>
        <v>Hedge</v>
      </c>
      <c r="AC138" s="10" t="str">
        <f t="shared" ca="1" si="38"/>
        <v/>
      </c>
      <c r="AD138" s="65">
        <f ca="1">Sheet3!N138</f>
        <v>3.5452603116603427</v>
      </c>
      <c r="AE138" s="65">
        <f ca="1">Sheet3!O138</f>
        <v>3.6563522877744807</v>
      </c>
      <c r="AF138" s="10" t="str">
        <f t="shared" ca="1" si="39"/>
        <v>Hedge</v>
      </c>
      <c r="AG138" s="10" t="str">
        <f t="shared" ca="1" si="40"/>
        <v/>
      </c>
      <c r="AH138" s="3" t="str">
        <f t="shared" ca="1" si="48"/>
        <v>Hedge</v>
      </c>
      <c r="AI138" s="5" t="str">
        <f t="shared" ca="1" si="41"/>
        <v/>
      </c>
    </row>
    <row r="139" spans="10:35" x14ac:dyDescent="0.2">
      <c r="J139" s="3">
        <v>137</v>
      </c>
      <c r="K139" s="72">
        <f t="shared" si="42"/>
        <v>0.45199999999999951</v>
      </c>
      <c r="L139" s="57">
        <f t="shared" ca="1" si="43"/>
        <v>165.39476527523709</v>
      </c>
      <c r="M139" s="55">
        <f t="shared" ca="1" si="44"/>
        <v>0.88804687648047365</v>
      </c>
      <c r="N139" s="56">
        <f t="shared" ca="1" si="45"/>
        <v>0.95418132083145324</v>
      </c>
      <c r="O139" s="55">
        <f t="shared" ca="1" si="46"/>
        <v>0.11195312351952638</v>
      </c>
      <c r="P139" s="55">
        <f t="shared" ca="1" si="47"/>
        <v>4.5818679168546733E-2</v>
      </c>
      <c r="Q139" s="57">
        <f t="shared" ca="1" si="33"/>
        <v>83.636388030091723</v>
      </c>
      <c r="R139" s="57">
        <f t="shared" ca="1" si="34"/>
        <v>1.7734829792098719</v>
      </c>
      <c r="S139" s="55">
        <f t="shared" ca="1" si="35"/>
        <v>0.95418132083145324</v>
      </c>
      <c r="T139" s="29">
        <f t="shared" ca="1" si="36"/>
        <v>-4.5818679168546761E-2</v>
      </c>
      <c r="U139" s="58"/>
      <c r="V139" s="10"/>
      <c r="W139" s="10"/>
      <c r="X139" s="10"/>
      <c r="Y139" s="10"/>
      <c r="Z139" s="10"/>
      <c r="AA139" s="64">
        <f ca="1">IFERROR(Sheet3!Q139,"")</f>
        <v>81.170056310348315</v>
      </c>
      <c r="AB139" s="10" t="str">
        <f t="shared" ca="1" si="37"/>
        <v>Hedge</v>
      </c>
      <c r="AC139" s="10" t="str">
        <f t="shared" ca="1" si="38"/>
        <v/>
      </c>
      <c r="AD139" s="65">
        <f ca="1">Sheet3!N139</f>
        <v>3.9565356342203586</v>
      </c>
      <c r="AE139" s="65">
        <f ca="1">Sheet3!O139</f>
        <v>3.8564745187383993</v>
      </c>
      <c r="AF139" s="10" t="str">
        <f t="shared" ca="1" si="39"/>
        <v/>
      </c>
      <c r="AG139" s="10" t="str">
        <f t="shared" ca="1" si="40"/>
        <v/>
      </c>
      <c r="AH139" s="3" t="str">
        <f t="shared" ca="1" si="48"/>
        <v/>
      </c>
      <c r="AI139" s="5" t="str">
        <f t="shared" ca="1" si="41"/>
        <v/>
      </c>
    </row>
    <row r="140" spans="10:35" x14ac:dyDescent="0.2">
      <c r="J140" s="3">
        <v>138</v>
      </c>
      <c r="K140" s="72">
        <f t="shared" si="42"/>
        <v>0.44799999999999951</v>
      </c>
      <c r="L140" s="57">
        <f t="shared" ca="1" si="43"/>
        <v>177.05104403757053</v>
      </c>
      <c r="M140" s="55">
        <f t="shared" ca="1" si="44"/>
        <v>0.91439120001257368</v>
      </c>
      <c r="N140" s="56">
        <f t="shared" ca="1" si="45"/>
        <v>0.96688261315699953</v>
      </c>
      <c r="O140" s="55">
        <f t="shared" ca="1" si="46"/>
        <v>8.5608799987426293E-2</v>
      </c>
      <c r="P140" s="55">
        <f t="shared" ca="1" si="47"/>
        <v>3.3117386843000494E-2</v>
      </c>
      <c r="Q140" s="57">
        <f t="shared" ca="1" si="33"/>
        <v>94.779276174073232</v>
      </c>
      <c r="R140" s="57">
        <f t="shared" ca="1" si="34"/>
        <v>1.290169244052815</v>
      </c>
      <c r="S140" s="55">
        <f t="shared" ca="1" si="35"/>
        <v>0.96688261315699953</v>
      </c>
      <c r="T140" s="29">
        <f t="shared" ca="1" si="36"/>
        <v>-3.3117386843000474E-2</v>
      </c>
      <c r="U140" s="58"/>
      <c r="V140" s="10"/>
      <c r="W140" s="10"/>
      <c r="X140" s="10"/>
      <c r="Y140" s="10"/>
      <c r="Z140" s="10"/>
      <c r="AA140" s="64">
        <f ca="1">IFERROR(Sheet3!Q140,"")</f>
        <v>82.620512387912896</v>
      </c>
      <c r="AB140" s="10" t="str">
        <f t="shared" ca="1" si="37"/>
        <v>Hedge</v>
      </c>
      <c r="AC140" s="10" t="str">
        <f t="shared" ca="1" si="38"/>
        <v/>
      </c>
      <c r="AD140" s="65">
        <f ca="1">Sheet3!N140</f>
        <v>5.4662839322821242</v>
      </c>
      <c r="AE140" s="65">
        <f ca="1">Sheet3!O140</f>
        <v>4.9296807944342156</v>
      </c>
      <c r="AF140" s="10" t="str">
        <f t="shared" ca="1" si="39"/>
        <v/>
      </c>
      <c r="AG140" s="10" t="str">
        <f t="shared" ca="1" si="40"/>
        <v/>
      </c>
      <c r="AH140" s="3" t="str">
        <f t="shared" ca="1" si="48"/>
        <v/>
      </c>
      <c r="AI140" s="5" t="str">
        <f t="shared" ca="1" si="41"/>
        <v/>
      </c>
    </row>
    <row r="141" spans="10:35" x14ac:dyDescent="0.2">
      <c r="J141" s="3">
        <v>139</v>
      </c>
      <c r="K141" s="72">
        <f t="shared" si="42"/>
        <v>0.44399999999999951</v>
      </c>
      <c r="L141" s="57">
        <f t="shared" ca="1" si="43"/>
        <v>176.14495202032708</v>
      </c>
      <c r="M141" s="55">
        <f t="shared" ca="1" si="44"/>
        <v>0.91383900568063836</v>
      </c>
      <c r="N141" s="56">
        <f t="shared" ca="1" si="45"/>
        <v>0.96646569369227775</v>
      </c>
      <c r="O141" s="55">
        <f t="shared" ca="1" si="46"/>
        <v>8.6160994319361667E-2</v>
      </c>
      <c r="P141" s="55">
        <f t="shared" ca="1" si="47"/>
        <v>3.3534306307722292E-2</v>
      </c>
      <c r="Q141" s="57">
        <f t="shared" ca="1" si="33"/>
        <v>93.84840040003823</v>
      </c>
      <c r="R141" s="57">
        <f t="shared" ca="1" si="34"/>
        <v>1.2954732000833342</v>
      </c>
      <c r="S141" s="55">
        <f t="shared" ca="1" si="35"/>
        <v>0.96646569369227775</v>
      </c>
      <c r="T141" s="29">
        <f t="shared" ca="1" si="36"/>
        <v>-3.353430630772225E-2</v>
      </c>
      <c r="U141" s="58"/>
      <c r="V141" s="10"/>
      <c r="W141" s="10"/>
      <c r="X141" s="10"/>
      <c r="Y141" s="10"/>
      <c r="Z141" s="10"/>
      <c r="AA141" s="64">
        <f ca="1">IFERROR(Sheet3!Q141,"")</f>
        <v>81.576302345198997</v>
      </c>
      <c r="AB141" s="10" t="str">
        <f t="shared" ca="1" si="37"/>
        <v>Hedge</v>
      </c>
      <c r="AC141" s="10" t="str">
        <f t="shared" ca="1" si="38"/>
        <v/>
      </c>
      <c r="AD141" s="65">
        <f ca="1">Sheet3!N141</f>
        <v>5.7862518267971268</v>
      </c>
      <c r="AE141" s="65">
        <f ca="1">Sheet3!O141</f>
        <v>5.5007281493428231</v>
      </c>
      <c r="AF141" s="10" t="str">
        <f t="shared" ca="1" si="39"/>
        <v/>
      </c>
      <c r="AG141" s="10" t="str">
        <f t="shared" ca="1" si="40"/>
        <v/>
      </c>
      <c r="AH141" s="3" t="str">
        <f t="shared" ca="1" si="48"/>
        <v/>
      </c>
      <c r="AI141" s="5" t="str">
        <f t="shared" ca="1" si="41"/>
        <v/>
      </c>
    </row>
    <row r="142" spans="10:35" x14ac:dyDescent="0.2">
      <c r="J142" s="3">
        <v>140</v>
      </c>
      <c r="K142" s="72">
        <f t="shared" si="42"/>
        <v>0.4399999999999995</v>
      </c>
      <c r="L142" s="57">
        <f t="shared" ca="1" si="43"/>
        <v>173.13334466360368</v>
      </c>
      <c r="M142" s="55">
        <f t="shared" ca="1" si="44"/>
        <v>0.90908888525586351</v>
      </c>
      <c r="N142" s="56">
        <f t="shared" ca="1" si="45"/>
        <v>0.96402962198928877</v>
      </c>
      <c r="O142" s="55">
        <f t="shared" ca="1" si="46"/>
        <v>9.0911114744136531E-2</v>
      </c>
      <c r="P142" s="55">
        <f t="shared" ca="1" si="47"/>
        <v>3.5970378010711221E-2</v>
      </c>
      <c r="Q142" s="57">
        <f t="shared" ca="1" si="33"/>
        <v>90.885729895614588</v>
      </c>
      <c r="R142" s="57">
        <f t="shared" ca="1" si="34"/>
        <v>1.3745085987317198</v>
      </c>
      <c r="S142" s="55">
        <f t="shared" ca="1" si="35"/>
        <v>0.96402962198928877</v>
      </c>
      <c r="T142" s="29">
        <f t="shared" ca="1" si="36"/>
        <v>-3.5970378010711235E-2</v>
      </c>
      <c r="U142" s="58"/>
      <c r="V142" s="10"/>
      <c r="W142" s="10"/>
      <c r="X142" s="10"/>
      <c r="Y142" s="10"/>
      <c r="Z142" s="10"/>
      <c r="AA142" s="64">
        <f ca="1">IFERROR(Sheet3!Q142,"")</f>
        <v>77.763567489435587</v>
      </c>
      <c r="AB142" s="10" t="str">
        <f t="shared" ca="1" si="37"/>
        <v>Hedge</v>
      </c>
      <c r="AC142" s="10" t="str">
        <f t="shared" ca="1" si="38"/>
        <v/>
      </c>
      <c r="AD142" s="65">
        <f ca="1">Sheet3!N142</f>
        <v>5.1696036011888964</v>
      </c>
      <c r="AE142" s="65">
        <f ca="1">Sheet3!O142</f>
        <v>5.2799784505735392</v>
      </c>
      <c r="AF142" s="10" t="str">
        <f t="shared" ca="1" si="39"/>
        <v>Hedge</v>
      </c>
      <c r="AG142" s="10" t="str">
        <f t="shared" ca="1" si="40"/>
        <v/>
      </c>
      <c r="AH142" s="3" t="str">
        <f t="shared" ca="1" si="48"/>
        <v>Hedge</v>
      </c>
      <c r="AI142" s="5" t="str">
        <f t="shared" ca="1" si="41"/>
        <v/>
      </c>
    </row>
    <row r="143" spans="10:35" x14ac:dyDescent="0.2">
      <c r="J143" s="3">
        <v>141</v>
      </c>
      <c r="K143" s="72">
        <f t="shared" si="42"/>
        <v>0.4359999999999995</v>
      </c>
      <c r="L143" s="57">
        <f t="shared" ca="1" si="43"/>
        <v>178.60343900942098</v>
      </c>
      <c r="M143" s="55">
        <f t="shared" ca="1" si="44"/>
        <v>0.92071763111417504</v>
      </c>
      <c r="N143" s="56">
        <f t="shared" ca="1" si="45"/>
        <v>0.96940549789321218</v>
      </c>
      <c r="O143" s="55">
        <f t="shared" ca="1" si="46"/>
        <v>7.9282368885824989E-2</v>
      </c>
      <c r="P143" s="55">
        <f t="shared" ca="1" si="47"/>
        <v>3.0594502106787776E-2</v>
      </c>
      <c r="Q143" s="57">
        <f t="shared" ca="1" si="33"/>
        <v>96.119070142918744</v>
      </c>
      <c r="R143" s="57">
        <f t="shared" ca="1" si="34"/>
        <v>1.1678638839945004</v>
      </c>
      <c r="S143" s="55">
        <f t="shared" ca="1" si="35"/>
        <v>0.96940549789321218</v>
      </c>
      <c r="T143" s="29">
        <f t="shared" ca="1" si="36"/>
        <v>-3.0594502106787824E-2</v>
      </c>
      <c r="U143" s="58"/>
      <c r="V143" s="10"/>
      <c r="W143" s="10"/>
      <c r="X143" s="10"/>
      <c r="Y143" s="10"/>
      <c r="Z143" s="10"/>
      <c r="AA143" s="64">
        <f ca="1">IFERROR(Sheet3!Q143,"")</f>
        <v>75.40594318224035</v>
      </c>
      <c r="AB143" s="10" t="str">
        <f t="shared" ca="1" si="37"/>
        <v>Hedge</v>
      </c>
      <c r="AC143" s="10" t="str">
        <f t="shared" ca="1" si="38"/>
        <v/>
      </c>
      <c r="AD143" s="65">
        <f ca="1">Sheet3!N143</f>
        <v>5.2254302202275369</v>
      </c>
      <c r="AE143" s="65">
        <f ca="1">Sheet3!O143</f>
        <v>5.2436129636762043</v>
      </c>
      <c r="AF143" s="10" t="str">
        <f t="shared" ca="1" si="39"/>
        <v>Hedge</v>
      </c>
      <c r="AG143" s="10" t="str">
        <f t="shared" ca="1" si="40"/>
        <v/>
      </c>
      <c r="AH143" s="3" t="str">
        <f t="shared" ca="1" si="48"/>
        <v>Hedge</v>
      </c>
      <c r="AI143" s="5" t="str">
        <f t="shared" ca="1" si="41"/>
        <v/>
      </c>
    </row>
    <row r="144" spans="10:35" x14ac:dyDescent="0.2">
      <c r="J144" s="3">
        <v>142</v>
      </c>
      <c r="K144" s="72">
        <f t="shared" si="42"/>
        <v>0.4319999999999995</v>
      </c>
      <c r="L144" s="57">
        <f t="shared" ca="1" si="43"/>
        <v>174.92772215493733</v>
      </c>
      <c r="M144" s="55">
        <f t="shared" ca="1" si="44"/>
        <v>0.91505805370514481</v>
      </c>
      <c r="N144" s="56">
        <f t="shared" ca="1" si="45"/>
        <v>0.96657371756000143</v>
      </c>
      <c r="O144" s="55">
        <f t="shared" ca="1" si="46"/>
        <v>8.4941946294855158E-2</v>
      </c>
      <c r="P144" s="55">
        <f t="shared" ca="1" si="47"/>
        <v>3.3426282439998581E-2</v>
      </c>
      <c r="Q144" s="57">
        <f t="shared" ca="1" si="33"/>
        <v>92.506327664279368</v>
      </c>
      <c r="R144" s="57">
        <f t="shared" ca="1" si="34"/>
        <v>1.2609584849441777</v>
      </c>
      <c r="S144" s="55">
        <f t="shared" ca="1" si="35"/>
        <v>0.96657371756000143</v>
      </c>
      <c r="T144" s="29">
        <f t="shared" ca="1" si="36"/>
        <v>-3.3426282439998567E-2</v>
      </c>
      <c r="U144" s="58"/>
      <c r="V144" s="10"/>
      <c r="W144" s="10"/>
      <c r="X144" s="10"/>
      <c r="Y144" s="10"/>
      <c r="Z144" s="10"/>
      <c r="AA144" s="64">
        <f ca="1">IFERROR(Sheet3!Q144,"")</f>
        <v>70.749074029268712</v>
      </c>
      <c r="AB144" s="10" t="str">
        <f t="shared" ca="1" si="37"/>
        <v>Hedge</v>
      </c>
      <c r="AC144" s="10" t="str">
        <f t="shared" ca="1" si="38"/>
        <v/>
      </c>
      <c r="AD144" s="65">
        <f ca="1">Sheet3!N144</f>
        <v>4.4167468217684984</v>
      </c>
      <c r="AE144" s="65">
        <f ca="1">Sheet3!O144</f>
        <v>4.6923688690710676</v>
      </c>
      <c r="AF144" s="10" t="str">
        <f t="shared" ca="1" si="39"/>
        <v>Hedge</v>
      </c>
      <c r="AG144" s="10" t="str">
        <f t="shared" ca="1" si="40"/>
        <v/>
      </c>
      <c r="AH144" s="3" t="str">
        <f t="shared" ca="1" si="48"/>
        <v>Hedge</v>
      </c>
      <c r="AI144" s="5" t="str">
        <f t="shared" ca="1" si="41"/>
        <v/>
      </c>
    </row>
    <row r="145" spans="10:35" x14ac:dyDescent="0.2">
      <c r="J145" s="3">
        <v>143</v>
      </c>
      <c r="K145" s="72">
        <f t="shared" si="42"/>
        <v>0.42799999999999949</v>
      </c>
      <c r="L145" s="57">
        <f t="shared" ca="1" si="43"/>
        <v>174.38985506164926</v>
      </c>
      <c r="M145" s="55">
        <f t="shared" ca="1" si="44"/>
        <v>0.91521786712014253</v>
      </c>
      <c r="N145" s="56">
        <f t="shared" ca="1" si="45"/>
        <v>0.96649129186095806</v>
      </c>
      <c r="O145" s="55">
        <f t="shared" ca="1" si="46"/>
        <v>8.4782132879857447E-2</v>
      </c>
      <c r="P145" s="55">
        <f t="shared" ca="1" si="47"/>
        <v>3.3508708139041977E-2</v>
      </c>
      <c r="Q145" s="57">
        <f t="shared" ca="1" si="33"/>
        <v>91.93111520612392</v>
      </c>
      <c r="R145" s="57">
        <f t="shared" ca="1" si="34"/>
        <v>1.2537441904152455</v>
      </c>
      <c r="S145" s="55">
        <f t="shared" ca="1" si="35"/>
        <v>0.96649129186095806</v>
      </c>
      <c r="T145" s="29">
        <f t="shared" ca="1" si="36"/>
        <v>-3.3508708139041943E-2</v>
      </c>
      <c r="U145" s="58"/>
      <c r="V145" s="10"/>
      <c r="W145" s="10"/>
      <c r="X145" s="10"/>
      <c r="Y145" s="10"/>
      <c r="Z145" s="10"/>
      <c r="AA145" s="64">
        <f ca="1">IFERROR(Sheet3!Q145,"")</f>
        <v>69.851629472328682</v>
      </c>
      <c r="AB145" s="10" t="str">
        <f t="shared" ca="1" si="37"/>
        <v/>
      </c>
      <c r="AC145" s="10" t="str">
        <f t="shared" ca="1" si="38"/>
        <v/>
      </c>
      <c r="AD145" s="65">
        <f ca="1">Sheet3!N145</f>
        <v>3.6192836087006981</v>
      </c>
      <c r="AE145" s="65">
        <f ca="1">Sheet3!O145</f>
        <v>3.9769786954908213</v>
      </c>
      <c r="AF145" s="10" t="str">
        <f t="shared" ca="1" si="39"/>
        <v>Hedge</v>
      </c>
      <c r="AG145" s="10" t="str">
        <f t="shared" ca="1" si="40"/>
        <v/>
      </c>
      <c r="AH145" s="3" t="str">
        <f t="shared" ca="1" si="48"/>
        <v/>
      </c>
      <c r="AI145" s="5" t="str">
        <f t="shared" ca="1" si="41"/>
        <v/>
      </c>
    </row>
    <row r="146" spans="10:35" x14ac:dyDescent="0.2">
      <c r="J146" s="3">
        <v>144</v>
      </c>
      <c r="K146" s="72">
        <f t="shared" si="42"/>
        <v>0.42399999999999949</v>
      </c>
      <c r="L146" s="57">
        <f t="shared" ca="1" si="43"/>
        <v>187.53309566293248</v>
      </c>
      <c r="M146" s="55">
        <f t="shared" ca="1" si="44"/>
        <v>0.93832256133002445</v>
      </c>
      <c r="N146" s="56">
        <f t="shared" ca="1" si="45"/>
        <v>0.97706841778289433</v>
      </c>
      <c r="O146" s="55">
        <f t="shared" ca="1" si="46"/>
        <v>6.1677438669975597E-2</v>
      </c>
      <c r="P146" s="55">
        <f t="shared" ca="1" si="47"/>
        <v>2.2931582217105641E-2</v>
      </c>
      <c r="Q146" s="57">
        <f t="shared" ca="1" si="33"/>
        <v>104.65506977293721</v>
      </c>
      <c r="R146" s="57">
        <f t="shared" ca="1" si="34"/>
        <v>0.86460007542184592</v>
      </c>
      <c r="S146" s="55">
        <f t="shared" ca="1" si="35"/>
        <v>0.97706841778289433</v>
      </c>
      <c r="T146" s="29">
        <f t="shared" ca="1" si="36"/>
        <v>-2.2931582217105673E-2</v>
      </c>
      <c r="U146" s="58"/>
      <c r="V146" s="10"/>
      <c r="W146" s="10"/>
      <c r="X146" s="10"/>
      <c r="Y146" s="10"/>
      <c r="Z146" s="10"/>
      <c r="AA146" s="64">
        <f ca="1">IFERROR(Sheet3!Q146,"")</f>
        <v>69.282098497825757</v>
      </c>
      <c r="AB146" s="10" t="str">
        <f t="shared" ca="1" si="37"/>
        <v/>
      </c>
      <c r="AC146" s="10" t="str">
        <f t="shared" ca="1" si="38"/>
        <v/>
      </c>
      <c r="AD146" s="65">
        <f ca="1">Sheet3!N146</f>
        <v>4.7051164013222717</v>
      </c>
      <c r="AE146" s="65">
        <f ca="1">Sheet3!O146</f>
        <v>4.4624038327117885</v>
      </c>
      <c r="AF146" s="10" t="str">
        <f t="shared" ca="1" si="39"/>
        <v/>
      </c>
      <c r="AG146" s="10" t="str">
        <f t="shared" ca="1" si="40"/>
        <v/>
      </c>
      <c r="AH146" s="3" t="str">
        <f t="shared" ca="1" si="48"/>
        <v/>
      </c>
      <c r="AI146" s="5" t="str">
        <f t="shared" ca="1" si="41"/>
        <v/>
      </c>
    </row>
    <row r="147" spans="10:35" x14ac:dyDescent="0.2">
      <c r="J147" s="3">
        <v>145</v>
      </c>
      <c r="K147" s="72">
        <f t="shared" si="42"/>
        <v>0.41999999999999948</v>
      </c>
      <c r="L147" s="57">
        <f t="shared" ca="1" si="43"/>
        <v>183.9491783445128</v>
      </c>
      <c r="M147" s="55">
        <f t="shared" ca="1" si="44"/>
        <v>0.93409412329131203</v>
      </c>
      <c r="N147" s="56">
        <f t="shared" ca="1" si="45"/>
        <v>0.97503992557392127</v>
      </c>
      <c r="O147" s="55">
        <f t="shared" ca="1" si="46"/>
        <v>6.5905876708687999E-2</v>
      </c>
      <c r="P147" s="55">
        <f t="shared" ca="1" si="47"/>
        <v>2.4960074426078716E-2</v>
      </c>
      <c r="Q147" s="57">
        <f t="shared" ca="1" si="33"/>
        <v>101.1061328515264</v>
      </c>
      <c r="R147" s="57">
        <f t="shared" ca="1" si="34"/>
        <v>0.92973324495167908</v>
      </c>
      <c r="S147" s="55">
        <f t="shared" ca="1" si="35"/>
        <v>0.97503992557392127</v>
      </c>
      <c r="T147" s="29">
        <f t="shared" ca="1" si="36"/>
        <v>-2.4960074426078727E-2</v>
      </c>
      <c r="U147" s="58"/>
      <c r="V147" s="10"/>
      <c r="W147" s="10"/>
      <c r="X147" s="10"/>
      <c r="Y147" s="10"/>
      <c r="Z147" s="10"/>
      <c r="AA147" s="64">
        <f ca="1">IFERROR(Sheet3!Q147,"")</f>
        <v>63.642151696736804</v>
      </c>
      <c r="AB147" s="10" t="str">
        <f t="shared" ca="1" si="37"/>
        <v/>
      </c>
      <c r="AC147" s="10" t="str">
        <f t="shared" ca="1" si="38"/>
        <v/>
      </c>
      <c r="AD147" s="65">
        <f ca="1">Sheet3!N147</f>
        <v>4.4926971548430004</v>
      </c>
      <c r="AE147" s="65">
        <f ca="1">Sheet3!O147</f>
        <v>4.4825993807992628</v>
      </c>
      <c r="AF147" s="10" t="str">
        <f t="shared" ca="1" si="39"/>
        <v/>
      </c>
      <c r="AG147" s="10" t="str">
        <f t="shared" ca="1" si="40"/>
        <v/>
      </c>
      <c r="AH147" s="3" t="str">
        <f t="shared" ca="1" si="48"/>
        <v/>
      </c>
      <c r="AI147" s="5" t="str">
        <f t="shared" ca="1" si="41"/>
        <v/>
      </c>
    </row>
    <row r="148" spans="10:35" x14ac:dyDescent="0.2">
      <c r="J148" s="3">
        <v>146</v>
      </c>
      <c r="K148" s="72">
        <f t="shared" si="42"/>
        <v>0.41599999999999948</v>
      </c>
      <c r="L148" s="57">
        <f t="shared" ca="1" si="43"/>
        <v>183.78497453987646</v>
      </c>
      <c r="M148" s="55">
        <f t="shared" ca="1" si="44"/>
        <v>0.93493872062478678</v>
      </c>
      <c r="N148" s="56">
        <f t="shared" ca="1" si="45"/>
        <v>0.97529896854875031</v>
      </c>
      <c r="O148" s="55">
        <f t="shared" ca="1" si="46"/>
        <v>6.5061279375213235E-2</v>
      </c>
      <c r="P148" s="55">
        <f t="shared" ca="1" si="47"/>
        <v>2.4701031451249647E-2</v>
      </c>
      <c r="Q148" s="57">
        <f t="shared" ca="1" si="33"/>
        <v>100.89468038191961</v>
      </c>
      <c r="R148" s="57">
        <f t="shared" ca="1" si="34"/>
        <v>0.91264820945443415</v>
      </c>
      <c r="S148" s="55">
        <f t="shared" ca="1" si="35"/>
        <v>0.97529896854875031</v>
      </c>
      <c r="T148" s="29">
        <f t="shared" ca="1" si="36"/>
        <v>-2.4701031451249689E-2</v>
      </c>
      <c r="U148" s="58"/>
      <c r="V148" s="10"/>
      <c r="W148" s="10"/>
      <c r="X148" s="10"/>
      <c r="Y148" s="10"/>
      <c r="Z148" s="10"/>
      <c r="AA148" s="64">
        <f ca="1">IFERROR(Sheet3!Q148,"")</f>
        <v>68.584220965242608</v>
      </c>
      <c r="AB148" s="10" t="str">
        <f t="shared" ca="1" si="37"/>
        <v/>
      </c>
      <c r="AC148" s="10" t="str">
        <f t="shared" ca="1" si="38"/>
        <v/>
      </c>
      <c r="AD148" s="65">
        <f ca="1">Sheet3!N148</f>
        <v>4.057999905779667</v>
      </c>
      <c r="AE148" s="65">
        <f ca="1">Sheet3!O148</f>
        <v>4.1995330641195325</v>
      </c>
      <c r="AF148" s="10" t="str">
        <f t="shared" ca="1" si="39"/>
        <v>Hedge</v>
      </c>
      <c r="AG148" s="10" t="str">
        <f t="shared" ca="1" si="40"/>
        <v/>
      </c>
      <c r="AH148" s="3" t="str">
        <f t="shared" ca="1" si="48"/>
        <v/>
      </c>
      <c r="AI148" s="5" t="str">
        <f t="shared" ca="1" si="41"/>
        <v/>
      </c>
    </row>
    <row r="149" spans="10:35" x14ac:dyDescent="0.2">
      <c r="J149" s="3">
        <v>147</v>
      </c>
      <c r="K149" s="72">
        <f t="shared" si="42"/>
        <v>0.41199999999999948</v>
      </c>
      <c r="L149" s="57">
        <f t="shared" ca="1" si="43"/>
        <v>168.19689006983259</v>
      </c>
      <c r="M149" s="55">
        <f t="shared" ca="1" si="44"/>
        <v>0.90742572422333334</v>
      </c>
      <c r="N149" s="56">
        <f t="shared" ca="1" si="45"/>
        <v>0.96199973670368211</v>
      </c>
      <c r="O149" s="55">
        <f t="shared" ca="1" si="46"/>
        <v>9.2574275776666631E-2</v>
      </c>
      <c r="P149" s="55">
        <f t="shared" ca="1" si="47"/>
        <v>3.8000263296317942E-2</v>
      </c>
      <c r="Q149" s="57">
        <f t="shared" ca="1" si="33"/>
        <v>85.733037183017686</v>
      </c>
      <c r="R149" s="57">
        <f t="shared" ca="1" si="34"/>
        <v>1.3692639709310068</v>
      </c>
      <c r="S149" s="55">
        <f t="shared" ca="1" si="35"/>
        <v>0.96199973670368211</v>
      </c>
      <c r="T149" s="29">
        <f t="shared" ca="1" si="36"/>
        <v>-3.8000263296317893E-2</v>
      </c>
      <c r="U149" s="58"/>
      <c r="V149" s="10"/>
      <c r="W149" s="10"/>
      <c r="X149" s="10"/>
      <c r="Y149" s="10"/>
      <c r="Z149" s="10"/>
      <c r="AA149" s="64">
        <f ca="1">IFERROR(Sheet3!Q149,"")</f>
        <v>55.209175150304262</v>
      </c>
      <c r="AB149" s="10" t="str">
        <f t="shared" ca="1" si="37"/>
        <v/>
      </c>
      <c r="AC149" s="10" t="str">
        <f t="shared" ca="1" si="38"/>
        <v/>
      </c>
      <c r="AD149" s="65">
        <f ca="1">Sheet3!N149</f>
        <v>1.4772167832213654</v>
      </c>
      <c r="AE149" s="65">
        <f ca="1">Sheet3!O149</f>
        <v>2.3846555435207546</v>
      </c>
      <c r="AF149" s="10" t="str">
        <f t="shared" ca="1" si="39"/>
        <v>Hedge</v>
      </c>
      <c r="AG149" s="10" t="str">
        <f t="shared" ca="1" si="40"/>
        <v/>
      </c>
      <c r="AH149" s="3" t="str">
        <f t="shared" ca="1" si="48"/>
        <v/>
      </c>
      <c r="AI149" s="5" t="str">
        <f t="shared" ca="1" si="41"/>
        <v/>
      </c>
    </row>
    <row r="150" spans="10:35" x14ac:dyDescent="0.2">
      <c r="J150" s="3">
        <v>148</v>
      </c>
      <c r="K150" s="72">
        <f t="shared" si="42"/>
        <v>0.40799999999999947</v>
      </c>
      <c r="L150" s="57">
        <f t="shared" ca="1" si="43"/>
        <v>175.20397282532406</v>
      </c>
      <c r="M150" s="55">
        <f t="shared" ca="1" si="44"/>
        <v>0.9228084679300419</v>
      </c>
      <c r="N150" s="56">
        <f t="shared" ca="1" si="45"/>
        <v>0.96935123829466985</v>
      </c>
      <c r="O150" s="55">
        <f t="shared" ca="1" si="46"/>
        <v>7.7191532069958088E-2</v>
      </c>
      <c r="P150" s="55">
        <f t="shared" ca="1" si="47"/>
        <v>3.0648761705330135E-2</v>
      </c>
      <c r="Q150" s="57">
        <f t="shared" ca="1" si="33"/>
        <v>92.444422581776962</v>
      </c>
      <c r="R150" s="57">
        <f t="shared" ca="1" si="34"/>
        <v>1.103751969305506</v>
      </c>
      <c r="S150" s="55">
        <f t="shared" ca="1" si="35"/>
        <v>0.96935123829466985</v>
      </c>
      <c r="T150" s="29">
        <f t="shared" ca="1" si="36"/>
        <v>-3.0648761705330152E-2</v>
      </c>
      <c r="U150" s="58"/>
      <c r="V150" s="10"/>
      <c r="W150" s="10"/>
      <c r="X150" s="10"/>
      <c r="Y150" s="10"/>
      <c r="Z150" s="10"/>
      <c r="AA150" s="64">
        <f ca="1">IFERROR(Sheet3!Q150,"")</f>
        <v>61.66932212962076</v>
      </c>
      <c r="AB150" s="10" t="str">
        <f t="shared" ca="1" si="37"/>
        <v/>
      </c>
      <c r="AC150" s="10" t="str">
        <f t="shared" ca="1" si="38"/>
        <v/>
      </c>
      <c r="AD150" s="65">
        <f ca="1">Sheet3!N150</f>
        <v>0.93659569970770917</v>
      </c>
      <c r="AE150" s="65">
        <f ca="1">Sheet3!O150</f>
        <v>1.4192823143120576</v>
      </c>
      <c r="AF150" s="10" t="str">
        <f t="shared" ca="1" si="39"/>
        <v>Hedge</v>
      </c>
      <c r="AG150" s="10" t="str">
        <f t="shared" ca="1" si="40"/>
        <v/>
      </c>
      <c r="AH150" s="3" t="str">
        <f t="shared" ca="1" si="48"/>
        <v/>
      </c>
      <c r="AI150" s="5" t="str">
        <f t="shared" ca="1" si="41"/>
        <v/>
      </c>
    </row>
    <row r="151" spans="10:35" x14ac:dyDescent="0.2">
      <c r="J151" s="3">
        <v>149</v>
      </c>
      <c r="K151" s="72">
        <f t="shared" si="42"/>
        <v>0.40399999999999947</v>
      </c>
      <c r="L151" s="57">
        <f t="shared" ca="1" si="43"/>
        <v>169.39979590647482</v>
      </c>
      <c r="M151" s="55">
        <f t="shared" ca="1" si="44"/>
        <v>0.91259781562335718</v>
      </c>
      <c r="N151" s="56">
        <f t="shared" ca="1" si="45"/>
        <v>0.96421581673238244</v>
      </c>
      <c r="O151" s="55">
        <f t="shared" ca="1" si="46"/>
        <v>8.7402184376642864E-2</v>
      </c>
      <c r="P151" s="55">
        <f t="shared" ca="1" si="47"/>
        <v>3.5784183267617523E-2</v>
      </c>
      <c r="Q151" s="57">
        <f t="shared" ca="1" si="33"/>
        <v>86.776939145978233</v>
      </c>
      <c r="R151" s="57">
        <f t="shared" ca="1" si="34"/>
        <v>1.2706416761468065</v>
      </c>
      <c r="S151" s="55">
        <f t="shared" ca="1" si="35"/>
        <v>0.96421581673238244</v>
      </c>
      <c r="T151" s="29">
        <f t="shared" ca="1" si="36"/>
        <v>-3.5784183267617564E-2</v>
      </c>
      <c r="U151" s="58"/>
      <c r="V151" s="10"/>
      <c r="W151" s="10"/>
      <c r="X151" s="10"/>
      <c r="Y151" s="10"/>
      <c r="Z151" s="10"/>
      <c r="AA151" s="64">
        <f ca="1">IFERROR(Sheet3!Q151,"")</f>
        <v>60.749522079102199</v>
      </c>
      <c r="AB151" s="10" t="str">
        <f t="shared" ca="1" si="37"/>
        <v/>
      </c>
      <c r="AC151" s="10" t="str">
        <f t="shared" ca="1" si="38"/>
        <v/>
      </c>
      <c r="AD151" s="65">
        <f ca="1">Sheet3!N151</f>
        <v>-0.18806551399330829</v>
      </c>
      <c r="AE151" s="65">
        <f ca="1">Sheet3!O151</f>
        <v>0.34771709544181373</v>
      </c>
      <c r="AF151" s="10" t="str">
        <f t="shared" ca="1" si="39"/>
        <v/>
      </c>
      <c r="AG151" s="10" t="str">
        <f t="shared" ca="1" si="40"/>
        <v/>
      </c>
      <c r="AH151" s="3" t="str">
        <f t="shared" ca="1" si="48"/>
        <v/>
      </c>
      <c r="AI151" s="5" t="str">
        <f t="shared" ca="1" si="41"/>
        <v/>
      </c>
    </row>
    <row r="152" spans="10:35" x14ac:dyDescent="0.2">
      <c r="J152" s="3">
        <v>150</v>
      </c>
      <c r="K152" s="72">
        <f t="shared" si="42"/>
        <v>0.39999999999999947</v>
      </c>
      <c r="L152" s="57">
        <f t="shared" ca="1" si="43"/>
        <v>155.9710507259353</v>
      </c>
      <c r="M152" s="55">
        <f t="shared" ca="1" si="44"/>
        <v>0.88070948187439047</v>
      </c>
      <c r="N152" s="56">
        <f t="shared" ca="1" si="45"/>
        <v>0.94751903092781109</v>
      </c>
      <c r="O152" s="55">
        <f t="shared" ca="1" si="46"/>
        <v>0.11929051812560949</v>
      </c>
      <c r="P152" s="55">
        <f t="shared" ca="1" si="47"/>
        <v>5.2480969072188896E-2</v>
      </c>
      <c r="Q152" s="57">
        <f t="shared" ca="1" si="33"/>
        <v>73.8731356196554</v>
      </c>
      <c r="R152" s="57">
        <f t="shared" ca="1" si="34"/>
        <v>1.8257904267518175</v>
      </c>
      <c r="S152" s="55">
        <f t="shared" ca="1" si="35"/>
        <v>0.94751903092781109</v>
      </c>
      <c r="T152" s="29">
        <f t="shared" ca="1" si="36"/>
        <v>-5.248096907218891E-2</v>
      </c>
      <c r="U152" s="58"/>
      <c r="V152" s="10"/>
      <c r="W152" s="10"/>
      <c r="X152" s="10"/>
      <c r="Y152" s="10"/>
      <c r="Z152" s="10"/>
      <c r="AA152" s="64">
        <f ca="1">IFERROR(Sheet3!Q152,"")</f>
        <v>46.535098813967601</v>
      </c>
      <c r="AB152" s="10" t="str">
        <f t="shared" ca="1" si="37"/>
        <v/>
      </c>
      <c r="AC152" s="10" t="str">
        <f t="shared" ca="1" si="38"/>
        <v/>
      </c>
      <c r="AD152" s="65">
        <f ca="1">Sheet3!N152</f>
        <v>-2.5658464844395894</v>
      </c>
      <c r="AE152" s="65">
        <f ca="1">Sheet3!O152</f>
        <v>-1.5946586244791217</v>
      </c>
      <c r="AF152" s="10" t="str">
        <f t="shared" ca="1" si="39"/>
        <v/>
      </c>
      <c r="AG152" s="10" t="str">
        <f t="shared" ca="1" si="40"/>
        <v/>
      </c>
      <c r="AH152" s="3" t="str">
        <f t="shared" ca="1" si="48"/>
        <v/>
      </c>
      <c r="AI152" s="5" t="str">
        <f t="shared" ca="1" si="41"/>
        <v/>
      </c>
    </row>
    <row r="153" spans="10:35" x14ac:dyDescent="0.2">
      <c r="J153" s="3">
        <v>151</v>
      </c>
      <c r="K153" s="72">
        <f t="shared" si="42"/>
        <v>0.39599999999999946</v>
      </c>
      <c r="L153" s="57">
        <f t="shared" ca="1" si="43"/>
        <v>168.44909686144996</v>
      </c>
      <c r="M153" s="55">
        <f t="shared" ca="1" si="44"/>
        <v>0.91318049975860327</v>
      </c>
      <c r="N153" s="56">
        <f t="shared" ca="1" si="45"/>
        <v>0.96415669963610207</v>
      </c>
      <c r="O153" s="55">
        <f t="shared" ca="1" si="46"/>
        <v>8.6819500241396744E-2</v>
      </c>
      <c r="P153" s="55">
        <f t="shared" ca="1" si="47"/>
        <v>3.5843300363897927E-2</v>
      </c>
      <c r="Q153" s="57">
        <f t="shared" ca="1" si="33"/>
        <v>85.74623946277481</v>
      </c>
      <c r="R153" s="57">
        <f t="shared" ca="1" si="34"/>
        <v>1.2510661072572118</v>
      </c>
      <c r="S153" s="55">
        <f t="shared" ca="1" si="35"/>
        <v>0.96415669963610207</v>
      </c>
      <c r="T153" s="29">
        <f t="shared" ca="1" si="36"/>
        <v>-3.5843300363897934E-2</v>
      </c>
      <c r="U153" s="58"/>
      <c r="V153" s="10"/>
      <c r="W153" s="10"/>
      <c r="X153" s="10"/>
      <c r="Y153" s="10"/>
      <c r="Z153" s="10"/>
      <c r="AA153" s="64">
        <f ca="1">IFERROR(Sheet3!Q153,"")</f>
        <v>51.583291027877436</v>
      </c>
      <c r="AB153" s="10" t="str">
        <f t="shared" ca="1" si="37"/>
        <v/>
      </c>
      <c r="AC153" s="10" t="str">
        <f t="shared" ca="1" si="38"/>
        <v/>
      </c>
      <c r="AD153" s="65">
        <f ca="1">Sheet3!N153</f>
        <v>-1.9992004183130234</v>
      </c>
      <c r="AE153" s="65">
        <f ca="1">Sheet3!O153</f>
        <v>-1.8643531537017228</v>
      </c>
      <c r="AF153" s="10" t="str">
        <f t="shared" ca="1" si="39"/>
        <v/>
      </c>
      <c r="AG153" s="10" t="str">
        <f t="shared" ca="1" si="40"/>
        <v/>
      </c>
      <c r="AH153" s="3" t="str">
        <f t="shared" ca="1" si="48"/>
        <v/>
      </c>
      <c r="AI153" s="5" t="str">
        <f t="shared" ca="1" si="41"/>
        <v/>
      </c>
    </row>
    <row r="154" spans="10:35" x14ac:dyDescent="0.2">
      <c r="J154" s="3">
        <v>152</v>
      </c>
      <c r="K154" s="72">
        <f t="shared" si="42"/>
        <v>0.39199999999999946</v>
      </c>
      <c r="L154" s="57">
        <f t="shared" ca="1" si="43"/>
        <v>183.18794061957774</v>
      </c>
      <c r="M154" s="55">
        <f t="shared" ca="1" si="44"/>
        <v>0.94065896890772682</v>
      </c>
      <c r="N154" s="56">
        <f t="shared" ca="1" si="45"/>
        <v>0.9771741050015238</v>
      </c>
      <c r="O154" s="55">
        <f t="shared" ca="1" si="46"/>
        <v>5.9341031092273178E-2</v>
      </c>
      <c r="P154" s="55">
        <f t="shared" ca="1" si="47"/>
        <v>2.2825894998476232E-2</v>
      </c>
      <c r="Q154" s="57">
        <f t="shared" ca="1" si="33"/>
        <v>100.0060657591557</v>
      </c>
      <c r="R154" s="57">
        <f t="shared" ca="1" si="34"/>
        <v>0.80227749883957156</v>
      </c>
      <c r="S154" s="55">
        <f t="shared" ca="1" si="35"/>
        <v>0.9771741050015238</v>
      </c>
      <c r="T154" s="29">
        <f t="shared" ca="1" si="36"/>
        <v>-2.2825894998476204E-2</v>
      </c>
      <c r="U154" s="58"/>
      <c r="V154" s="10"/>
      <c r="W154" s="10"/>
      <c r="X154" s="10"/>
      <c r="Y154" s="10"/>
      <c r="Z154" s="10"/>
      <c r="AA154" s="64">
        <f ca="1">IFERROR(Sheet3!Q154,"")</f>
        <v>53.082699034937598</v>
      </c>
      <c r="AB154" s="10" t="str">
        <f t="shared" ca="1" si="37"/>
        <v/>
      </c>
      <c r="AC154" s="10" t="str">
        <f t="shared" ca="1" si="38"/>
        <v/>
      </c>
      <c r="AD154" s="65">
        <f ca="1">Sheet3!N154</f>
        <v>0.40147001259239801</v>
      </c>
      <c r="AE154" s="65">
        <f ca="1">Sheet3!O154</f>
        <v>-0.35380437617230898</v>
      </c>
      <c r="AF154" s="10" t="str">
        <f t="shared" ca="1" si="39"/>
        <v/>
      </c>
      <c r="AG154" s="10" t="str">
        <f t="shared" ca="1" si="40"/>
        <v/>
      </c>
      <c r="AH154" s="3" t="str">
        <f t="shared" ca="1" si="48"/>
        <v/>
      </c>
      <c r="AI154" s="5" t="str">
        <f t="shared" ca="1" si="41"/>
        <v/>
      </c>
    </row>
    <row r="155" spans="10:35" x14ac:dyDescent="0.2">
      <c r="J155" s="3">
        <v>153</v>
      </c>
      <c r="K155" s="72">
        <f t="shared" si="42"/>
        <v>0.38799999999999946</v>
      </c>
      <c r="L155" s="57">
        <f t="shared" ca="1" si="43"/>
        <v>193.62746047487894</v>
      </c>
      <c r="M155" s="55">
        <f t="shared" ca="1" si="44"/>
        <v>0.95514065155005112</v>
      </c>
      <c r="N155" s="56">
        <f t="shared" ca="1" si="45"/>
        <v>0.98353398508666201</v>
      </c>
      <c r="O155" s="55">
        <f t="shared" ca="1" si="46"/>
        <v>4.4859348449948933E-2</v>
      </c>
      <c r="P155" s="55">
        <f t="shared" ca="1" si="47"/>
        <v>1.6466014913338031E-2</v>
      </c>
      <c r="Q155" s="57">
        <f t="shared" ca="1" si="33"/>
        <v>110.1936266160178</v>
      </c>
      <c r="R155" s="57">
        <f t="shared" ca="1" si="34"/>
        <v>0.58055823807601303</v>
      </c>
      <c r="S155" s="55">
        <f t="shared" ca="1" si="35"/>
        <v>0.98353398508666201</v>
      </c>
      <c r="T155" s="29">
        <f t="shared" ca="1" si="36"/>
        <v>-1.646601491333799E-2</v>
      </c>
      <c r="U155" s="58"/>
      <c r="V155" s="10"/>
      <c r="W155" s="10"/>
      <c r="X155" s="10"/>
      <c r="Y155" s="10"/>
      <c r="Z155" s="10"/>
      <c r="AA155" s="64">
        <f ca="1">IFERROR(Sheet3!Q155,"")</f>
        <v>58.014268220240744</v>
      </c>
      <c r="AB155" s="10" t="str">
        <f t="shared" ca="1" si="37"/>
        <v/>
      </c>
      <c r="AC155" s="10" t="str">
        <f t="shared" ca="1" si="38"/>
        <v/>
      </c>
      <c r="AD155" s="65">
        <f ca="1">Sheet3!N155</f>
        <v>3.0469988889426531</v>
      </c>
      <c r="AE155" s="65">
        <f ca="1">Sheet3!O155</f>
        <v>1.9133978005709993</v>
      </c>
      <c r="AF155" s="10" t="str">
        <f t="shared" ca="1" si="39"/>
        <v/>
      </c>
      <c r="AG155" s="10" t="str">
        <f t="shared" ca="1" si="40"/>
        <v/>
      </c>
      <c r="AH155" s="3" t="str">
        <f t="shared" ca="1" si="48"/>
        <v/>
      </c>
      <c r="AI155" s="5" t="str">
        <f t="shared" ca="1" si="41"/>
        <v/>
      </c>
    </row>
    <row r="156" spans="10:35" x14ac:dyDescent="0.2">
      <c r="J156" s="3">
        <v>154</v>
      </c>
      <c r="K156" s="72">
        <f t="shared" si="42"/>
        <v>0.38399999999999945</v>
      </c>
      <c r="L156" s="57">
        <f t="shared" ca="1" si="43"/>
        <v>189.53055326306404</v>
      </c>
      <c r="M156" s="55">
        <f t="shared" ca="1" si="44"/>
        <v>0.95132372387880759</v>
      </c>
      <c r="N156" s="56">
        <f t="shared" ca="1" si="45"/>
        <v>0.98176285854185086</v>
      </c>
      <c r="O156" s="55">
        <f t="shared" ca="1" si="46"/>
        <v>4.8676276121192373E-2</v>
      </c>
      <c r="P156" s="55">
        <f t="shared" ca="1" si="47"/>
        <v>1.823714145814917E-2</v>
      </c>
      <c r="Q156" s="57">
        <f t="shared" ca="1" si="33"/>
        <v>106.12039526537203</v>
      </c>
      <c r="R156" s="57">
        <f t="shared" ca="1" si="34"/>
        <v>0.63448472518599797</v>
      </c>
      <c r="S156" s="55">
        <f t="shared" ca="1" si="35"/>
        <v>0.98176285854185086</v>
      </c>
      <c r="T156" s="29">
        <f t="shared" ca="1" si="36"/>
        <v>-1.8237141458149142E-2</v>
      </c>
      <c r="U156" s="58"/>
      <c r="V156" s="10"/>
      <c r="W156" s="10"/>
      <c r="X156" s="10"/>
      <c r="Y156" s="10"/>
      <c r="Z156" s="10"/>
      <c r="AA156" s="64">
        <f ca="1">IFERROR(Sheet3!Q156,"")</f>
        <v>57.442691349295487</v>
      </c>
      <c r="AB156" s="10" t="str">
        <f t="shared" ca="1" si="37"/>
        <v/>
      </c>
      <c r="AC156" s="10" t="str">
        <f t="shared" ca="1" si="38"/>
        <v/>
      </c>
      <c r="AD156" s="65">
        <f ca="1">Sheet3!N156</f>
        <v>3.7085600688246245</v>
      </c>
      <c r="AE156" s="65">
        <f ca="1">Sheet3!O156</f>
        <v>3.110172646073416</v>
      </c>
      <c r="AF156" s="10" t="str">
        <f t="shared" ca="1" si="39"/>
        <v/>
      </c>
      <c r="AG156" s="10" t="str">
        <f t="shared" ca="1" si="40"/>
        <v/>
      </c>
      <c r="AH156" s="3" t="str">
        <f t="shared" ca="1" si="48"/>
        <v/>
      </c>
      <c r="AI156" s="5" t="str">
        <f t="shared" ca="1" si="41"/>
        <v/>
      </c>
    </row>
    <row r="157" spans="10:35" x14ac:dyDescent="0.2">
      <c r="J157" s="3">
        <v>155</v>
      </c>
      <c r="K157" s="72">
        <f t="shared" si="42"/>
        <v>0.37999999999999945</v>
      </c>
      <c r="L157" s="57">
        <f t="shared" ca="1" si="43"/>
        <v>196.93057265187844</v>
      </c>
      <c r="M157" s="55">
        <f t="shared" ca="1" si="44"/>
        <v>0.96051775401897399</v>
      </c>
      <c r="N157" s="56">
        <f t="shared" ca="1" si="45"/>
        <v>0.98567376160722076</v>
      </c>
      <c r="O157" s="55">
        <f t="shared" ca="1" si="46"/>
        <v>3.9482245981026017E-2</v>
      </c>
      <c r="P157" s="55">
        <f t="shared" ca="1" si="47"/>
        <v>1.4326238392779191E-2</v>
      </c>
      <c r="Q157" s="57">
        <f t="shared" ca="1" si="33"/>
        <v>113.35386013031095</v>
      </c>
      <c r="R157" s="57">
        <f t="shared" ca="1" si="34"/>
        <v>0.49819171943722207</v>
      </c>
      <c r="S157" s="55">
        <f t="shared" ca="1" si="35"/>
        <v>0.98567376160722076</v>
      </c>
      <c r="T157" s="29">
        <f t="shared" ca="1" si="36"/>
        <v>-1.4326238392779245E-2</v>
      </c>
      <c r="U157" s="58"/>
      <c r="V157" s="10"/>
      <c r="W157" s="10"/>
      <c r="X157" s="10"/>
      <c r="Y157" s="10"/>
      <c r="Z157" s="10"/>
      <c r="AA157" s="64">
        <f ca="1">IFERROR(Sheet3!Q157,"")</f>
        <v>58.175451405141807</v>
      </c>
      <c r="AB157" s="10" t="str">
        <f t="shared" ca="1" si="37"/>
        <v/>
      </c>
      <c r="AC157" s="10" t="str">
        <f t="shared" ca="1" si="38"/>
        <v/>
      </c>
      <c r="AD157" s="65">
        <f ca="1">Sheet3!N157</f>
        <v>4.8008246120152762</v>
      </c>
      <c r="AE157" s="65">
        <f ca="1">Sheet3!O157</f>
        <v>4.2372739567013227</v>
      </c>
      <c r="AF157" s="10" t="str">
        <f t="shared" ca="1" si="39"/>
        <v/>
      </c>
      <c r="AG157" s="10" t="str">
        <f t="shared" ca="1" si="40"/>
        <v/>
      </c>
      <c r="AH157" s="3" t="str">
        <f t="shared" ca="1" si="48"/>
        <v/>
      </c>
      <c r="AI157" s="5" t="str">
        <f t="shared" ca="1" si="41"/>
        <v/>
      </c>
    </row>
    <row r="158" spans="10:35" x14ac:dyDescent="0.2">
      <c r="J158" s="3">
        <v>156</v>
      </c>
      <c r="K158" s="72">
        <f t="shared" si="42"/>
        <v>0.37599999999999945</v>
      </c>
      <c r="L158" s="57">
        <f t="shared" ca="1" si="43"/>
        <v>206.4220302620779</v>
      </c>
      <c r="M158" s="55">
        <f t="shared" ca="1" si="44"/>
        <v>0.96975155594432971</v>
      </c>
      <c r="N158" s="56">
        <f t="shared" ca="1" si="45"/>
        <v>0.98945548042271914</v>
      </c>
      <c r="O158" s="55">
        <f t="shared" ca="1" si="46"/>
        <v>3.0248444055670287E-2</v>
      </c>
      <c r="P158" s="55">
        <f t="shared" ca="1" si="47"/>
        <v>1.0544519577280857E-2</v>
      </c>
      <c r="Q158" s="57">
        <f t="shared" ca="1" si="33"/>
        <v>122.68428319840655</v>
      </c>
      <c r="R158" s="57">
        <f t="shared" ca="1" si="34"/>
        <v>0.3674295915677237</v>
      </c>
      <c r="S158" s="55">
        <f t="shared" ca="1" si="35"/>
        <v>0.98945548042271914</v>
      </c>
      <c r="T158" s="29">
        <f t="shared" ca="1" si="36"/>
        <v>-1.0544519577280864E-2</v>
      </c>
      <c r="U158" s="58"/>
      <c r="V158" s="10"/>
      <c r="W158" s="10"/>
      <c r="X158" s="10"/>
      <c r="Y158" s="10"/>
      <c r="Z158" s="10"/>
      <c r="AA158" s="64">
        <f ca="1">IFERROR(Sheet3!Q158,"")</f>
        <v>63.356125494939214</v>
      </c>
      <c r="AB158" s="10" t="str">
        <f t="shared" ca="1" si="37"/>
        <v/>
      </c>
      <c r="AC158" s="10" t="str">
        <f t="shared" ca="1" si="38"/>
        <v/>
      </c>
      <c r="AD158" s="65">
        <f ca="1">Sheet3!N158</f>
        <v>6.3288384089425449</v>
      </c>
      <c r="AE158" s="65">
        <f ca="1">Sheet3!O158</f>
        <v>5.6316502581954708</v>
      </c>
      <c r="AF158" s="10" t="str">
        <f t="shared" ca="1" si="39"/>
        <v/>
      </c>
      <c r="AG158" s="10" t="str">
        <f t="shared" ca="1" si="40"/>
        <v/>
      </c>
      <c r="AH158" s="3" t="str">
        <f t="shared" ca="1" si="48"/>
        <v/>
      </c>
      <c r="AI158" s="5" t="str">
        <f t="shared" ca="1" si="41"/>
        <v/>
      </c>
    </row>
    <row r="159" spans="10:35" x14ac:dyDescent="0.2">
      <c r="J159" s="3">
        <v>157</v>
      </c>
      <c r="K159" s="72">
        <f t="shared" si="42"/>
        <v>0.37199999999999944</v>
      </c>
      <c r="L159" s="57">
        <f t="shared" ca="1" si="43"/>
        <v>202.7361009709951</v>
      </c>
      <c r="M159" s="55">
        <f t="shared" ca="1" si="44"/>
        <v>0.96758805211087995</v>
      </c>
      <c r="N159" s="56">
        <f t="shared" ca="1" si="45"/>
        <v>0.98849935665118582</v>
      </c>
      <c r="O159" s="55">
        <f t="shared" ca="1" si="46"/>
        <v>3.2411947889120059E-2</v>
      </c>
      <c r="P159" s="55">
        <f t="shared" ca="1" si="47"/>
        <v>1.1500643348814201E-2</v>
      </c>
      <c r="Q159" s="57">
        <f t="shared" ca="1" si="33"/>
        <v>118.99603955445276</v>
      </c>
      <c r="R159" s="57">
        <f t="shared" ca="1" si="34"/>
        <v>0.39539855296212645</v>
      </c>
      <c r="S159" s="55">
        <f t="shared" ca="1" si="35"/>
        <v>0.98849935665118582</v>
      </c>
      <c r="T159" s="29">
        <f t="shared" ca="1" si="36"/>
        <v>-1.1500643348814177E-2</v>
      </c>
      <c r="U159" s="58"/>
      <c r="V159" s="10"/>
      <c r="W159" s="10"/>
      <c r="X159" s="10"/>
      <c r="Y159" s="10"/>
      <c r="Z159" s="10"/>
      <c r="AA159" s="64">
        <f ca="1">IFERROR(Sheet3!Q159,"")</f>
        <v>61.708469679303093</v>
      </c>
      <c r="AB159" s="10" t="str">
        <f t="shared" ca="1" si="37"/>
        <v/>
      </c>
      <c r="AC159" s="10" t="str">
        <f t="shared" ca="1" si="38"/>
        <v/>
      </c>
      <c r="AD159" s="65">
        <f ca="1">Sheet3!N159</f>
        <v>6.2303993012298804</v>
      </c>
      <c r="AE159" s="65">
        <f ca="1">Sheet3!O159</f>
        <v>6.0308162868850772</v>
      </c>
      <c r="AF159" s="10" t="str">
        <f t="shared" ca="1" si="39"/>
        <v/>
      </c>
      <c r="AG159" s="10" t="str">
        <f t="shared" ca="1" si="40"/>
        <v/>
      </c>
      <c r="AH159" s="3" t="str">
        <f t="shared" ca="1" si="48"/>
        <v/>
      </c>
      <c r="AI159" s="5" t="str">
        <f t="shared" ca="1" si="41"/>
        <v/>
      </c>
    </row>
    <row r="160" spans="10:35" x14ac:dyDescent="0.2">
      <c r="J160" s="3">
        <v>158</v>
      </c>
      <c r="K160" s="72">
        <f t="shared" si="42"/>
        <v>0.36799999999999944</v>
      </c>
      <c r="L160" s="57">
        <f t="shared" ca="1" si="43"/>
        <v>200.23178450751013</v>
      </c>
      <c r="M160" s="55">
        <f t="shared" ca="1" si="44"/>
        <v>0.96627532854560871</v>
      </c>
      <c r="N160" s="56">
        <f t="shared" ca="1" si="45"/>
        <v>0.98788016783313271</v>
      </c>
      <c r="O160" s="55">
        <f t="shared" ca="1" si="46"/>
        <v>3.3724671454391231E-2</v>
      </c>
      <c r="P160" s="55">
        <f t="shared" ca="1" si="47"/>
        <v>1.2119832166867258E-2</v>
      </c>
      <c r="Q160" s="57">
        <f t="shared" ca="1" si="33"/>
        <v>116.47771710477328</v>
      </c>
      <c r="R160" s="57">
        <f t="shared" ca="1" si="34"/>
        <v>0.41168678498874423</v>
      </c>
      <c r="S160" s="55">
        <f t="shared" ca="1" si="35"/>
        <v>0.98788016783313271</v>
      </c>
      <c r="T160" s="29">
        <f t="shared" ca="1" si="36"/>
        <v>-1.2119832166867295E-2</v>
      </c>
      <c r="U160" s="58"/>
      <c r="V160" s="10"/>
      <c r="W160" s="10"/>
      <c r="X160" s="10"/>
      <c r="Y160" s="10"/>
      <c r="Z160" s="10"/>
      <c r="AA160" s="64">
        <f ca="1">IFERROR(Sheet3!Q160,"")</f>
        <v>55.750631763479156</v>
      </c>
      <c r="AB160" s="10" t="str">
        <f t="shared" ca="1" si="37"/>
        <v/>
      </c>
      <c r="AC160" s="10" t="str">
        <f t="shared" ca="1" si="38"/>
        <v/>
      </c>
      <c r="AD160" s="65">
        <f ca="1">Sheet3!N160</f>
        <v>5.4286296285698086</v>
      </c>
      <c r="AE160" s="65">
        <f ca="1">Sheet3!O160</f>
        <v>5.6293585146748981</v>
      </c>
      <c r="AF160" s="10" t="str">
        <f t="shared" ca="1" si="39"/>
        <v>Hedge</v>
      </c>
      <c r="AG160" s="10" t="str">
        <f t="shared" ca="1" si="40"/>
        <v/>
      </c>
      <c r="AH160" s="3" t="str">
        <f t="shared" ca="1" si="48"/>
        <v/>
      </c>
      <c r="AI160" s="5" t="str">
        <f t="shared" ca="1" si="41"/>
        <v/>
      </c>
    </row>
    <row r="161" spans="10:35" x14ac:dyDescent="0.2">
      <c r="J161" s="3">
        <v>159</v>
      </c>
      <c r="K161" s="72">
        <f t="shared" si="42"/>
        <v>0.36399999999999944</v>
      </c>
      <c r="L161" s="57">
        <f t="shared" ca="1" si="43"/>
        <v>210.9678237791419</v>
      </c>
      <c r="M161" s="55">
        <f t="shared" ca="1" si="44"/>
        <v>0.97522499862804946</v>
      </c>
      <c r="N161" s="56">
        <f t="shared" ca="1" si="45"/>
        <v>0.99148721841161314</v>
      </c>
      <c r="O161" s="55">
        <f t="shared" ca="1" si="46"/>
        <v>2.4775001371950541E-2</v>
      </c>
      <c r="P161" s="55">
        <f t="shared" ca="1" si="47"/>
        <v>8.5127815883869039E-3</v>
      </c>
      <c r="Q161" s="57">
        <f t="shared" ca="1" si="33"/>
        <v>127.06179894431712</v>
      </c>
      <c r="R161" s="57">
        <f t="shared" ca="1" si="34"/>
        <v>0.29003447900380008</v>
      </c>
      <c r="S161" s="55">
        <f t="shared" ca="1" si="35"/>
        <v>0.99148721841161314</v>
      </c>
      <c r="T161" s="29">
        <f t="shared" ca="1" si="36"/>
        <v>-8.5127815883868641E-3</v>
      </c>
      <c r="U161" s="58"/>
      <c r="V161" s="10"/>
      <c r="W161" s="10"/>
      <c r="X161" s="10"/>
      <c r="Y161" s="10"/>
      <c r="Z161" s="10"/>
      <c r="AA161" s="64">
        <f ca="1">IFERROR(Sheet3!Q161,"")</f>
        <v>61.491098353353294</v>
      </c>
      <c r="AB161" s="10" t="str">
        <f t="shared" ca="1" si="37"/>
        <v/>
      </c>
      <c r="AC161" s="10" t="str">
        <f t="shared" ca="1" si="38"/>
        <v/>
      </c>
      <c r="AD161" s="65">
        <f ca="1">Sheet3!N161</f>
        <v>6.0705823974639657</v>
      </c>
      <c r="AE161" s="65">
        <f ca="1">Sheet3!O161</f>
        <v>5.9235077698676104</v>
      </c>
      <c r="AF161" s="10" t="str">
        <f t="shared" ca="1" si="39"/>
        <v/>
      </c>
      <c r="AG161" s="10" t="str">
        <f t="shared" ca="1" si="40"/>
        <v/>
      </c>
      <c r="AH161" s="3" t="str">
        <f t="shared" ca="1" si="48"/>
        <v/>
      </c>
      <c r="AI161" s="5" t="str">
        <f t="shared" ca="1" si="41"/>
        <v/>
      </c>
    </row>
    <row r="162" spans="10:35" x14ac:dyDescent="0.2">
      <c r="J162" s="3">
        <v>160</v>
      </c>
      <c r="K162" s="72">
        <f t="shared" si="42"/>
        <v>0.35999999999999943</v>
      </c>
      <c r="L162" s="57">
        <f t="shared" ca="1" si="43"/>
        <v>208.66534826164548</v>
      </c>
      <c r="M162" s="55">
        <f t="shared" ca="1" si="44"/>
        <v>0.97441529540840044</v>
      </c>
      <c r="N162" s="56">
        <f t="shared" ca="1" si="45"/>
        <v>0.99110731158079601</v>
      </c>
      <c r="O162" s="55">
        <f t="shared" ca="1" si="46"/>
        <v>2.5584704591599533E-2</v>
      </c>
      <c r="P162" s="55">
        <f t="shared" ca="1" si="47"/>
        <v>8.8926884192040319E-3</v>
      </c>
      <c r="Q162" s="57">
        <f t="shared" ca="1" si="33"/>
        <v>124.73828391612447</v>
      </c>
      <c r="R162" s="57">
        <f t="shared" ca="1" si="34"/>
        <v>0.29931100621996198</v>
      </c>
      <c r="S162" s="55">
        <f t="shared" ca="1" si="35"/>
        <v>0.99110731158079601</v>
      </c>
      <c r="T162" s="29">
        <f t="shared" ca="1" si="36"/>
        <v>-8.8926884192039868E-3</v>
      </c>
      <c r="U162" s="58"/>
      <c r="V162" s="10"/>
      <c r="W162" s="10"/>
      <c r="X162" s="10"/>
      <c r="Y162" s="10"/>
      <c r="Z162" s="10"/>
      <c r="AA162" s="64">
        <f ca="1">IFERROR(Sheet3!Q162,"")</f>
        <v>60.39266167365178</v>
      </c>
      <c r="AB162" s="10" t="str">
        <f t="shared" ca="1" si="37"/>
        <v/>
      </c>
      <c r="AC162" s="10" t="str">
        <f t="shared" ca="1" si="38"/>
        <v/>
      </c>
      <c r="AD162" s="65">
        <f ca="1">Sheet3!N162</f>
        <v>5.7012549787104376</v>
      </c>
      <c r="AE162" s="65">
        <f ca="1">Sheet3!O162</f>
        <v>5.7753392424294958</v>
      </c>
      <c r="AF162" s="10" t="str">
        <f t="shared" ca="1" si="39"/>
        <v>Hedge</v>
      </c>
      <c r="AG162" s="10" t="str">
        <f t="shared" ca="1" si="40"/>
        <v/>
      </c>
      <c r="AH162" s="3" t="str">
        <f t="shared" ca="1" si="48"/>
        <v/>
      </c>
      <c r="AI162" s="5" t="str">
        <f t="shared" ca="1" si="41"/>
        <v/>
      </c>
    </row>
    <row r="163" spans="10:35" x14ac:dyDescent="0.2">
      <c r="J163" s="3">
        <v>161</v>
      </c>
      <c r="K163" s="72">
        <f t="shared" si="42"/>
        <v>0.35599999999999943</v>
      </c>
      <c r="L163" s="57">
        <f t="shared" ca="1" si="43"/>
        <v>216.36050310831598</v>
      </c>
      <c r="M163" s="55">
        <f t="shared" ca="1" si="44"/>
        <v>0.97977739859427215</v>
      </c>
      <c r="N163" s="56">
        <f t="shared" ca="1" si="45"/>
        <v>0.99318430676331393</v>
      </c>
      <c r="O163" s="55">
        <f t="shared" ca="1" si="46"/>
        <v>2.0222601405727878E-2</v>
      </c>
      <c r="P163" s="55">
        <f t="shared" ca="1" si="47"/>
        <v>6.8156932366861137E-3</v>
      </c>
      <c r="Q163" s="57">
        <f t="shared" ca="1" si="33"/>
        <v>132.33304369168593</v>
      </c>
      <c r="R163" s="57">
        <f t="shared" ca="1" si="34"/>
        <v>0.22924288876165577</v>
      </c>
      <c r="S163" s="55">
        <f t="shared" ca="1" si="35"/>
        <v>0.99318430676331393</v>
      </c>
      <c r="T163" s="29">
        <f t="shared" ca="1" si="36"/>
        <v>-6.8156932366860712E-3</v>
      </c>
      <c r="U163" s="58"/>
      <c r="V163" s="10"/>
      <c r="W163" s="10"/>
      <c r="X163" s="10"/>
      <c r="Y163" s="10"/>
      <c r="Z163" s="10"/>
      <c r="AA163" s="64">
        <f ca="1">IFERROR(Sheet3!Q163,"")</f>
        <v>71.538398585895436</v>
      </c>
      <c r="AB163" s="10" t="str">
        <f t="shared" ca="1" si="37"/>
        <v>Hedge</v>
      </c>
      <c r="AC163" s="10" t="str">
        <f t="shared" ca="1" si="38"/>
        <v/>
      </c>
      <c r="AD163" s="65">
        <f ca="1">Sheet3!N163</f>
        <v>6.1502173363506074</v>
      </c>
      <c r="AE163" s="65">
        <f ca="1">Sheet3!O163</f>
        <v>6.0252579717102375</v>
      </c>
      <c r="AF163" s="10" t="str">
        <f t="shared" ca="1" si="39"/>
        <v/>
      </c>
      <c r="AG163" s="10" t="str">
        <f t="shared" ca="1" si="40"/>
        <v/>
      </c>
      <c r="AH163" s="3" t="str">
        <f t="shared" ca="1" si="48"/>
        <v/>
      </c>
      <c r="AI163" s="5" t="str">
        <f t="shared" ca="1" si="41"/>
        <v/>
      </c>
    </row>
    <row r="164" spans="10:35" x14ac:dyDescent="0.2">
      <c r="J164" s="3">
        <v>162</v>
      </c>
      <c r="K164" s="72">
        <f t="shared" si="42"/>
        <v>0.35199999999999942</v>
      </c>
      <c r="L164" s="57">
        <f t="shared" ca="1" si="43"/>
        <v>195.69737782363967</v>
      </c>
      <c r="M164" s="55">
        <f t="shared" ca="1" si="44"/>
        <v>0.96566491733985604</v>
      </c>
      <c r="N164" s="56">
        <f t="shared" ca="1" si="45"/>
        <v>0.98732053732865777</v>
      </c>
      <c r="O164" s="55">
        <f t="shared" ca="1" si="46"/>
        <v>3.433508266014397E-2</v>
      </c>
      <c r="P164" s="55">
        <f t="shared" ca="1" si="47"/>
        <v>1.2679462671342264E-2</v>
      </c>
      <c r="Q164" s="57">
        <f t="shared" ca="1" si="33"/>
        <v>111.823002539649</v>
      </c>
      <c r="R164" s="57">
        <f t="shared" ca="1" si="34"/>
        <v>0.41266489472052248</v>
      </c>
      <c r="S164" s="55">
        <f t="shared" ca="1" si="35"/>
        <v>0.98732053732865777</v>
      </c>
      <c r="T164" s="29">
        <f t="shared" ca="1" si="36"/>
        <v>-1.2679462671342234E-2</v>
      </c>
      <c r="U164" s="58"/>
      <c r="V164" s="10"/>
      <c r="W164" s="10"/>
      <c r="X164" s="10"/>
      <c r="Y164" s="10"/>
      <c r="Z164" s="10"/>
      <c r="AA164" s="64">
        <f ca="1">IFERROR(Sheet3!Q164,"")</f>
        <v>58.166996665737265</v>
      </c>
      <c r="AB164" s="10" t="str">
        <f t="shared" ca="1" si="37"/>
        <v/>
      </c>
      <c r="AC164" s="10" t="str">
        <f t="shared" ca="1" si="38"/>
        <v/>
      </c>
      <c r="AD164" s="65">
        <f ca="1">Sheet3!N164</f>
        <v>3.2245660667117875</v>
      </c>
      <c r="AE164" s="65">
        <f ca="1">Sheet3!O164</f>
        <v>4.1581300350446044</v>
      </c>
      <c r="AF164" s="10" t="str">
        <f t="shared" ca="1" si="39"/>
        <v>Hedge</v>
      </c>
      <c r="AG164" s="10" t="str">
        <f t="shared" ca="1" si="40"/>
        <v/>
      </c>
      <c r="AH164" s="3" t="str">
        <f t="shared" ca="1" si="48"/>
        <v/>
      </c>
      <c r="AI164" s="5" t="str">
        <f t="shared" ca="1" si="41"/>
        <v/>
      </c>
    </row>
    <row r="165" spans="10:35" x14ac:dyDescent="0.2">
      <c r="J165" s="3">
        <v>163</v>
      </c>
      <c r="K165" s="72">
        <f t="shared" si="42"/>
        <v>0.34799999999999942</v>
      </c>
      <c r="L165" s="57">
        <f t="shared" ca="1" si="43"/>
        <v>197.85713188440749</v>
      </c>
      <c r="M165" s="55">
        <f t="shared" ca="1" si="44"/>
        <v>0.96849336102577244</v>
      </c>
      <c r="N165" s="56">
        <f t="shared" ca="1" si="45"/>
        <v>0.98845790648245291</v>
      </c>
      <c r="O165" s="55">
        <f t="shared" ca="1" si="46"/>
        <v>3.1506638974227529E-2</v>
      </c>
      <c r="P165" s="55">
        <f t="shared" ca="1" si="47"/>
        <v>1.1542093517547128E-2</v>
      </c>
      <c r="Q165" s="57">
        <f t="shared" ca="1" si="33"/>
        <v>113.91261492315752</v>
      </c>
      <c r="R165" s="57">
        <f t="shared" ca="1" si="34"/>
        <v>0.37287201438123807</v>
      </c>
      <c r="S165" s="55">
        <f t="shared" ca="1" si="35"/>
        <v>0.98845790648245291</v>
      </c>
      <c r="T165" s="29">
        <f t="shared" ca="1" si="36"/>
        <v>-1.1542093517547092E-2</v>
      </c>
      <c r="U165" s="58"/>
      <c r="V165" s="10"/>
      <c r="W165" s="10"/>
      <c r="X165" s="10"/>
      <c r="Y165" s="10"/>
      <c r="Z165" s="10"/>
      <c r="AA165" s="64">
        <f ca="1">IFERROR(Sheet3!Q165,"")</f>
        <v>61.680043500320139</v>
      </c>
      <c r="AB165" s="10" t="str">
        <f t="shared" ca="1" si="37"/>
        <v/>
      </c>
      <c r="AC165" s="10" t="str">
        <f t="shared" ca="1" si="38"/>
        <v/>
      </c>
      <c r="AD165" s="65">
        <f ca="1">Sheet3!N165</f>
        <v>1.7372148598926742</v>
      </c>
      <c r="AE165" s="65">
        <f ca="1">Sheet3!O165</f>
        <v>2.5441865849433176</v>
      </c>
      <c r="AF165" s="10" t="str">
        <f t="shared" ca="1" si="39"/>
        <v>Hedge</v>
      </c>
      <c r="AG165" s="10" t="str">
        <f t="shared" ca="1" si="40"/>
        <v/>
      </c>
      <c r="AH165" s="3" t="str">
        <f t="shared" ca="1" si="48"/>
        <v/>
      </c>
      <c r="AI165" s="5" t="str">
        <f t="shared" ca="1" si="41"/>
        <v/>
      </c>
    </row>
    <row r="166" spans="10:35" x14ac:dyDescent="0.2">
      <c r="J166" s="3">
        <v>164</v>
      </c>
      <c r="K166" s="72">
        <f t="shared" si="42"/>
        <v>0.34399999999999942</v>
      </c>
      <c r="L166" s="57">
        <f t="shared" ca="1" si="43"/>
        <v>197.75240147280061</v>
      </c>
      <c r="M166" s="55">
        <f t="shared" ca="1" si="44"/>
        <v>0.96926474091496118</v>
      </c>
      <c r="N166" s="56">
        <f t="shared" ca="1" si="45"/>
        <v>0.98871560570270389</v>
      </c>
      <c r="O166" s="55">
        <f t="shared" ca="1" si="46"/>
        <v>3.0735259085038814E-2</v>
      </c>
      <c r="P166" s="55">
        <f t="shared" ca="1" si="47"/>
        <v>1.1284394297296078E-2</v>
      </c>
      <c r="Q166" s="57">
        <f t="shared" ca="1" si="33"/>
        <v>113.76558661079623</v>
      </c>
      <c r="R166" s="57">
        <f t="shared" ca="1" si="34"/>
        <v>0.36093383808058155</v>
      </c>
      <c r="S166" s="55">
        <f t="shared" ca="1" si="35"/>
        <v>0.98871560570270389</v>
      </c>
      <c r="T166" s="29">
        <f t="shared" ca="1" si="36"/>
        <v>-1.1284394297296108E-2</v>
      </c>
      <c r="U166" s="58"/>
      <c r="V166" s="10"/>
      <c r="W166" s="10"/>
      <c r="X166" s="10"/>
      <c r="Y166" s="10"/>
      <c r="Z166" s="10"/>
      <c r="AA166" s="64">
        <f ca="1">IFERROR(Sheet3!Q166,"")</f>
        <v>69.254731907350276</v>
      </c>
      <c r="AB166" s="10" t="str">
        <f t="shared" ca="1" si="37"/>
        <v/>
      </c>
      <c r="AC166" s="10" t="str">
        <f t="shared" ca="1" si="38"/>
        <v/>
      </c>
      <c r="AD166" s="65">
        <f ca="1">Sheet3!N166</f>
        <v>0.81418250404871628</v>
      </c>
      <c r="AE166" s="65">
        <f ca="1">Sheet3!O166</f>
        <v>1.3908505310135837</v>
      </c>
      <c r="AF166" s="10" t="str">
        <f t="shared" ca="1" si="39"/>
        <v>Hedge</v>
      </c>
      <c r="AG166" s="10" t="str">
        <f t="shared" ca="1" si="40"/>
        <v/>
      </c>
      <c r="AH166" s="3" t="str">
        <f t="shared" ca="1" si="48"/>
        <v/>
      </c>
      <c r="AI166" s="5" t="str">
        <f t="shared" ca="1" si="41"/>
        <v/>
      </c>
    </row>
    <row r="167" spans="10:35" x14ac:dyDescent="0.2">
      <c r="J167" s="3">
        <v>165</v>
      </c>
      <c r="K167" s="72">
        <f t="shared" si="42"/>
        <v>0.33999999999999941</v>
      </c>
      <c r="L167" s="57">
        <f t="shared" ca="1" si="43"/>
        <v>199.64384341912529</v>
      </c>
      <c r="M167" s="55">
        <f t="shared" ca="1" si="44"/>
        <v>0.97166874207316623</v>
      </c>
      <c r="N167" s="56">
        <f t="shared" ca="1" si="45"/>
        <v>0.98966810687953022</v>
      </c>
      <c r="O167" s="55">
        <f t="shared" ca="1" si="46"/>
        <v>2.8331257926833747E-2</v>
      </c>
      <c r="P167" s="55">
        <f t="shared" ca="1" si="47"/>
        <v>1.0331893120469808E-2</v>
      </c>
      <c r="Q167" s="57">
        <f t="shared" ca="1" si="33"/>
        <v>115.59356347360823</v>
      </c>
      <c r="R167" s="57">
        <f t="shared" ca="1" si="34"/>
        <v>0.32783941048998733</v>
      </c>
      <c r="S167" s="55">
        <f t="shared" ca="1" si="35"/>
        <v>0.98966810687953022</v>
      </c>
      <c r="T167" s="29">
        <f t="shared" ca="1" si="36"/>
        <v>-1.0331893120469782E-2</v>
      </c>
      <c r="U167" s="58"/>
      <c r="V167" s="10"/>
      <c r="W167" s="10"/>
      <c r="X167" s="10"/>
      <c r="Y167" s="10"/>
      <c r="Z167" s="10"/>
      <c r="AA167" s="64">
        <f ca="1">IFERROR(Sheet3!Q167,"")</f>
        <v>65.930363286115764</v>
      </c>
      <c r="AB167" s="10" t="str">
        <f t="shared" ca="1" si="37"/>
        <v/>
      </c>
      <c r="AC167" s="10" t="str">
        <f t="shared" ca="1" si="38"/>
        <v/>
      </c>
      <c r="AD167" s="65">
        <f ca="1">Sheet3!N167</f>
        <v>0.51981200683866291</v>
      </c>
      <c r="AE167" s="65">
        <f ca="1">Sheet3!O167</f>
        <v>0.8101581815636365</v>
      </c>
      <c r="AF167" s="10" t="str">
        <f t="shared" ca="1" si="39"/>
        <v>Hedge</v>
      </c>
      <c r="AG167" s="10" t="str">
        <f t="shared" ca="1" si="40"/>
        <v/>
      </c>
      <c r="AH167" s="3" t="str">
        <f t="shared" ca="1" si="48"/>
        <v/>
      </c>
      <c r="AI167" s="5" t="str">
        <f t="shared" ca="1" si="41"/>
        <v/>
      </c>
    </row>
    <row r="168" spans="10:35" x14ac:dyDescent="0.2">
      <c r="J168" s="3">
        <v>166</v>
      </c>
      <c r="K168" s="72">
        <f t="shared" si="42"/>
        <v>0.33599999999999941</v>
      </c>
      <c r="L168" s="57">
        <f t="shared" ca="1" si="43"/>
        <v>205.04580760096147</v>
      </c>
      <c r="M168" s="55">
        <f t="shared" ca="1" si="44"/>
        <v>0.97640233018369171</v>
      </c>
      <c r="N168" s="56">
        <f t="shared" ca="1" si="45"/>
        <v>0.99158272780490386</v>
      </c>
      <c r="O168" s="55">
        <f t="shared" ca="1" si="46"/>
        <v>2.3597669816308269E-2</v>
      </c>
      <c r="P168" s="55">
        <f t="shared" ca="1" si="47"/>
        <v>8.4172721950961128E-3</v>
      </c>
      <c r="Q168" s="57">
        <f t="shared" ca="1" si="33"/>
        <v>120.90322421363204</v>
      </c>
      <c r="R168" s="57">
        <f t="shared" ca="1" si="34"/>
        <v>0.26591756000412037</v>
      </c>
      <c r="S168" s="55">
        <f t="shared" ca="1" si="35"/>
        <v>0.99158272780490386</v>
      </c>
      <c r="T168" s="29">
        <f t="shared" ca="1" si="36"/>
        <v>-8.4172721950961371E-3</v>
      </c>
      <c r="U168" s="58"/>
      <c r="V168" s="10"/>
      <c r="W168" s="10"/>
      <c r="X168" s="10"/>
      <c r="Y168" s="10"/>
      <c r="Z168" s="10"/>
      <c r="AA168" s="64">
        <f ca="1">IFERROR(Sheet3!Q168,"")</f>
        <v>62.338922479481141</v>
      </c>
      <c r="AB168" s="10" t="str">
        <f t="shared" ca="1" si="37"/>
        <v/>
      </c>
      <c r="AC168" s="10" t="str">
        <f t="shared" ca="1" si="38"/>
        <v/>
      </c>
      <c r="AD168" s="65">
        <f ca="1">Sheet3!N168</f>
        <v>1.0484221654488692</v>
      </c>
      <c r="AE168" s="65">
        <f ca="1">Sheet3!O168</f>
        <v>0.96900083748712507</v>
      </c>
      <c r="AF168" s="10" t="str">
        <f t="shared" ca="1" si="39"/>
        <v/>
      </c>
      <c r="AG168" s="10" t="str">
        <f t="shared" ca="1" si="40"/>
        <v/>
      </c>
      <c r="AH168" s="3" t="str">
        <f t="shared" ca="1" si="48"/>
        <v/>
      </c>
      <c r="AI168" s="5" t="str">
        <f t="shared" ca="1" si="41"/>
        <v/>
      </c>
    </row>
    <row r="169" spans="10:35" x14ac:dyDescent="0.2">
      <c r="J169" s="3">
        <v>167</v>
      </c>
      <c r="K169" s="72">
        <f t="shared" si="42"/>
        <v>0.33199999999999941</v>
      </c>
      <c r="L169" s="57">
        <f t="shared" ca="1" si="43"/>
        <v>207.49479440495855</v>
      </c>
      <c r="M169" s="55">
        <f t="shared" ca="1" si="44"/>
        <v>0.9786910818787421</v>
      </c>
      <c r="N169" s="56">
        <f t="shared" ca="1" si="45"/>
        <v>0.99246665711706517</v>
      </c>
      <c r="O169" s="55">
        <f t="shared" ca="1" si="46"/>
        <v>2.1308918121257899E-2</v>
      </c>
      <c r="P169" s="55">
        <f t="shared" ca="1" si="47"/>
        <v>7.5333428829348157E-3</v>
      </c>
      <c r="Q169" s="57">
        <f t="shared" ca="1" si="33"/>
        <v>123.29207296165244</v>
      </c>
      <c r="R169" s="57">
        <f t="shared" ca="1" si="34"/>
        <v>0.23617203469574188</v>
      </c>
      <c r="S169" s="55">
        <f t="shared" ca="1" si="35"/>
        <v>0.99246665711706517</v>
      </c>
      <c r="T169" s="29">
        <f t="shared" ca="1" si="36"/>
        <v>-7.5333428829348348E-3</v>
      </c>
      <c r="U169" s="58"/>
      <c r="V169" s="10"/>
      <c r="W169" s="10"/>
      <c r="X169" s="10"/>
      <c r="Y169" s="10"/>
      <c r="Z169" s="10"/>
      <c r="AA169" s="64">
        <f ca="1">IFERROR(Sheet3!Q169,"")</f>
        <v>58.604453791915887</v>
      </c>
      <c r="AB169" s="10" t="str">
        <f t="shared" ca="1" si="37"/>
        <v/>
      </c>
      <c r="AC169" s="10" t="str">
        <f t="shared" ca="1" si="38"/>
        <v/>
      </c>
      <c r="AD169" s="65">
        <f ca="1">Sheet3!N169</f>
        <v>1.5869843462106701</v>
      </c>
      <c r="AE169" s="65">
        <f ca="1">Sheet3!O169</f>
        <v>1.3809898433028218</v>
      </c>
      <c r="AF169" s="10" t="str">
        <f t="shared" ca="1" si="39"/>
        <v/>
      </c>
      <c r="AG169" s="10" t="str">
        <f t="shared" ca="1" si="40"/>
        <v/>
      </c>
      <c r="AH169" s="3" t="str">
        <f t="shared" ca="1" si="48"/>
        <v/>
      </c>
      <c r="AI169" s="5" t="str">
        <f t="shared" ca="1" si="41"/>
        <v/>
      </c>
    </row>
    <row r="170" spans="10:35" x14ac:dyDescent="0.2">
      <c r="J170" s="3">
        <v>168</v>
      </c>
      <c r="K170" s="72">
        <f t="shared" si="42"/>
        <v>0.3279999999999994</v>
      </c>
      <c r="L170" s="57">
        <f t="shared" ca="1" si="43"/>
        <v>205.10798943629621</v>
      </c>
      <c r="M170" s="55">
        <f t="shared" ca="1" si="44"/>
        <v>0.97791365050947587</v>
      </c>
      <c r="N170" s="56">
        <f t="shared" ca="1" si="45"/>
        <v>0.99209662539458043</v>
      </c>
      <c r="O170" s="55">
        <f t="shared" ca="1" si="46"/>
        <v>2.2086349490524147E-2</v>
      </c>
      <c r="P170" s="55">
        <f t="shared" ca="1" si="47"/>
        <v>7.903374605419523E-3</v>
      </c>
      <c r="Q170" s="57">
        <f t="shared" ca="1" si="33"/>
        <v>120.88326562296547</v>
      </c>
      <c r="R170" s="57">
        <f t="shared" ca="1" si="34"/>
        <v>0.24457313862017438</v>
      </c>
      <c r="S170" s="55">
        <f t="shared" ca="1" si="35"/>
        <v>0.99209662539458043</v>
      </c>
      <c r="T170" s="29">
        <f t="shared" ca="1" si="36"/>
        <v>-7.9033746054195664E-3</v>
      </c>
      <c r="U170" s="58"/>
      <c r="V170" s="10"/>
      <c r="W170" s="10"/>
      <c r="X170" s="10"/>
      <c r="Y170" s="10"/>
      <c r="Z170" s="10"/>
      <c r="AA170" s="64">
        <f ca="1">IFERROR(Sheet3!Q170,"")</f>
        <v>59.875111993769586</v>
      </c>
      <c r="AB170" s="10" t="str">
        <f t="shared" ca="1" si="37"/>
        <v/>
      </c>
      <c r="AC170" s="10" t="str">
        <f t="shared" ca="1" si="38"/>
        <v/>
      </c>
      <c r="AD170" s="65">
        <f ca="1">Sheet3!N170</f>
        <v>1.4501778903812692</v>
      </c>
      <c r="AE170" s="65">
        <f ca="1">Sheet3!O170</f>
        <v>1.4271152080217868</v>
      </c>
      <c r="AF170" s="10" t="str">
        <f t="shared" ca="1" si="39"/>
        <v/>
      </c>
      <c r="AG170" s="10" t="str">
        <f t="shared" ca="1" si="40"/>
        <v/>
      </c>
      <c r="AH170" s="3" t="str">
        <f t="shared" ca="1" si="48"/>
        <v/>
      </c>
      <c r="AI170" s="5" t="str">
        <f t="shared" ca="1" si="41"/>
        <v/>
      </c>
    </row>
    <row r="171" spans="10:35" x14ac:dyDescent="0.2">
      <c r="J171" s="3">
        <v>169</v>
      </c>
      <c r="K171" s="72">
        <f t="shared" si="42"/>
        <v>0.3239999999999994</v>
      </c>
      <c r="L171" s="57">
        <f t="shared" ca="1" si="43"/>
        <v>196.68878122706548</v>
      </c>
      <c r="M171" s="55">
        <f t="shared" ca="1" si="44"/>
        <v>0.97264646977192692</v>
      </c>
      <c r="N171" s="56">
        <f t="shared" ca="1" si="45"/>
        <v>0.98981988825997003</v>
      </c>
      <c r="O171" s="55">
        <f t="shared" ca="1" si="46"/>
        <v>2.7353530228073093E-2</v>
      </c>
      <c r="P171" s="55">
        <f t="shared" ca="1" si="47"/>
        <v>1.0180111740029984E-2</v>
      </c>
      <c r="Q171" s="57">
        <f t="shared" ca="1" si="33"/>
        <v>112.4981214923508</v>
      </c>
      <c r="R171" s="57">
        <f t="shared" ca="1" si="34"/>
        <v>0.30905163840627692</v>
      </c>
      <c r="S171" s="55">
        <f t="shared" ca="1" si="35"/>
        <v>0.98981988825997003</v>
      </c>
      <c r="T171" s="29">
        <f t="shared" ca="1" si="36"/>
        <v>-1.0180111740029973E-2</v>
      </c>
      <c r="U171" s="58"/>
      <c r="V171" s="10"/>
      <c r="W171" s="10"/>
      <c r="X171" s="10"/>
      <c r="Y171" s="10"/>
      <c r="Z171" s="10"/>
      <c r="AA171" s="64">
        <f ca="1">IFERROR(Sheet3!Q171,"")</f>
        <v>49.848674914630998</v>
      </c>
      <c r="AB171" s="10" t="str">
        <f t="shared" ca="1" si="37"/>
        <v/>
      </c>
      <c r="AC171" s="10" t="str">
        <f t="shared" ca="1" si="38"/>
        <v/>
      </c>
      <c r="AD171" s="65">
        <f ca="1">Sheet3!N171</f>
        <v>0.15797482668276075</v>
      </c>
      <c r="AE171" s="65">
        <f ca="1">Sheet3!O171</f>
        <v>0.58102162046243611</v>
      </c>
      <c r="AF171" s="10" t="str">
        <f t="shared" ca="1" si="39"/>
        <v>Hedge</v>
      </c>
      <c r="AG171" s="10" t="str">
        <f t="shared" ca="1" si="40"/>
        <v/>
      </c>
      <c r="AH171" s="3" t="str">
        <f t="shared" ca="1" si="48"/>
        <v/>
      </c>
      <c r="AI171" s="5" t="str">
        <f t="shared" ca="1" si="41"/>
        <v/>
      </c>
    </row>
    <row r="172" spans="10:35" x14ac:dyDescent="0.2">
      <c r="J172" s="3">
        <v>170</v>
      </c>
      <c r="K172" s="72">
        <f t="shared" si="42"/>
        <v>0.3199999999999994</v>
      </c>
      <c r="L172" s="57">
        <f t="shared" ca="1" si="43"/>
        <v>211.62044669498025</v>
      </c>
      <c r="M172" s="55">
        <f t="shared" ca="1" si="44"/>
        <v>0.98297663195402463</v>
      </c>
      <c r="N172" s="56">
        <f t="shared" ca="1" si="45"/>
        <v>0.99405677462820075</v>
      </c>
      <c r="O172" s="55">
        <f t="shared" ca="1" si="46"/>
        <v>1.7023368045975339E-2</v>
      </c>
      <c r="P172" s="55">
        <f t="shared" ca="1" si="47"/>
        <v>5.9432253717992727E-3</v>
      </c>
      <c r="Q172" s="57">
        <f t="shared" ca="1" si="33"/>
        <v>127.27158957033195</v>
      </c>
      <c r="R172" s="57">
        <f t="shared" ca="1" si="34"/>
        <v>0.18127962080537974</v>
      </c>
      <c r="S172" s="55">
        <f t="shared" ca="1" si="35"/>
        <v>0.99405677462820075</v>
      </c>
      <c r="T172" s="29">
        <f t="shared" ca="1" si="36"/>
        <v>-5.9432253717992545E-3</v>
      </c>
      <c r="U172" s="58"/>
      <c r="V172" s="10"/>
      <c r="W172" s="10"/>
      <c r="X172" s="10"/>
      <c r="Y172" s="10"/>
      <c r="Z172" s="10"/>
      <c r="AA172" s="64">
        <f ca="1">IFERROR(Sheet3!Q172,"")</f>
        <v>53.046009117602743</v>
      </c>
      <c r="AB172" s="10" t="str">
        <f t="shared" ca="1" si="37"/>
        <v/>
      </c>
      <c r="AC172" s="10" t="str">
        <f t="shared" ca="1" si="38"/>
        <v/>
      </c>
      <c r="AD172" s="65">
        <f ca="1">Sheet3!N172</f>
        <v>1.4491569333200118</v>
      </c>
      <c r="AE172" s="65">
        <f ca="1">Sheet3!O172</f>
        <v>1.1597784957008199</v>
      </c>
      <c r="AF172" s="10" t="str">
        <f t="shared" ca="1" si="39"/>
        <v/>
      </c>
      <c r="AG172" s="10" t="str">
        <f t="shared" ca="1" si="40"/>
        <v/>
      </c>
      <c r="AH172" s="3" t="str">
        <f t="shared" ca="1" si="48"/>
        <v/>
      </c>
      <c r="AI172" s="5" t="str">
        <f t="shared" ca="1" si="41"/>
        <v/>
      </c>
    </row>
    <row r="173" spans="10:35" x14ac:dyDescent="0.2">
      <c r="J173" s="3">
        <v>171</v>
      </c>
      <c r="K173" s="72">
        <f t="shared" si="42"/>
        <v>0.31599999999999939</v>
      </c>
      <c r="L173" s="57">
        <f t="shared" ca="1" si="43"/>
        <v>211.90488510796331</v>
      </c>
      <c r="M173" s="55">
        <f t="shared" ca="1" si="44"/>
        <v>0.9837367304511061</v>
      </c>
      <c r="N173" s="56">
        <f t="shared" ca="1" si="45"/>
        <v>0.99431920836125587</v>
      </c>
      <c r="O173" s="55">
        <f t="shared" ca="1" si="46"/>
        <v>1.6263269548893917E-2</v>
      </c>
      <c r="P173" s="55">
        <f t="shared" ca="1" si="47"/>
        <v>5.6807916387440977E-3</v>
      </c>
      <c r="Q173" s="57">
        <f t="shared" ca="1" si="33"/>
        <v>127.51575592863406</v>
      </c>
      <c r="R173" s="57">
        <f t="shared" ca="1" si="34"/>
        <v>0.17144389356304113</v>
      </c>
      <c r="S173" s="55">
        <f t="shared" ca="1" si="35"/>
        <v>0.99431920836125587</v>
      </c>
      <c r="T173" s="29">
        <f t="shared" ca="1" si="36"/>
        <v>-5.6807916387441315E-3</v>
      </c>
      <c r="U173" s="58"/>
      <c r="V173" s="10"/>
      <c r="W173" s="10"/>
      <c r="X173" s="10"/>
      <c r="Y173" s="10"/>
      <c r="Z173" s="10"/>
      <c r="AA173" s="64">
        <f ca="1">IFERROR(Sheet3!Q173,"")</f>
        <v>55.59549145100501</v>
      </c>
      <c r="AB173" s="10" t="str">
        <f t="shared" ca="1" si="37"/>
        <v/>
      </c>
      <c r="AC173" s="10" t="str">
        <f t="shared" ca="1" si="38"/>
        <v/>
      </c>
      <c r="AD173" s="65">
        <f ca="1">Sheet3!N173</f>
        <v>2.0791020497029535</v>
      </c>
      <c r="AE173" s="65">
        <f ca="1">Sheet3!O173</f>
        <v>1.7726608650355757</v>
      </c>
      <c r="AF173" s="10" t="str">
        <f t="shared" ca="1" si="39"/>
        <v/>
      </c>
      <c r="AG173" s="10" t="str">
        <f t="shared" ca="1" si="40"/>
        <v/>
      </c>
      <c r="AH173" s="3" t="str">
        <f t="shared" ca="1" si="48"/>
        <v/>
      </c>
      <c r="AI173" s="5" t="str">
        <f t="shared" ca="1" si="41"/>
        <v/>
      </c>
    </row>
    <row r="174" spans="10:35" x14ac:dyDescent="0.2">
      <c r="J174" s="3">
        <v>172</v>
      </c>
      <c r="K174" s="72">
        <f t="shared" si="42"/>
        <v>0.31199999999999939</v>
      </c>
      <c r="L174" s="57">
        <f t="shared" ca="1" si="43"/>
        <v>220.4381065182346</v>
      </c>
      <c r="M174" s="55">
        <f t="shared" ca="1" si="44"/>
        <v>0.98790495042850945</v>
      </c>
      <c r="N174" s="56">
        <f t="shared" ca="1" si="45"/>
        <v>0.995916603162328</v>
      </c>
      <c r="O174" s="55">
        <f t="shared" ca="1" si="46"/>
        <v>1.2095049571490558E-2</v>
      </c>
      <c r="P174" s="55">
        <f t="shared" ca="1" si="47"/>
        <v>4.0833968376720571E-3</v>
      </c>
      <c r="Q174" s="57">
        <f t="shared" ca="1" si="33"/>
        <v>135.97008247634409</v>
      </c>
      <c r="R174" s="57">
        <f t="shared" ca="1" si="34"/>
        <v>0.12299631749070794</v>
      </c>
      <c r="S174" s="55">
        <f t="shared" ca="1" si="35"/>
        <v>0.995916603162328</v>
      </c>
      <c r="T174" s="29">
        <f t="shared" ca="1" si="36"/>
        <v>-4.0833968376720042E-3</v>
      </c>
      <c r="U174" s="58"/>
      <c r="V174" s="10"/>
      <c r="W174" s="10"/>
      <c r="X174" s="10"/>
      <c r="Y174" s="10"/>
      <c r="Z174" s="10"/>
      <c r="AA174" s="64">
        <f ca="1">IFERROR(Sheet3!Q174,"")</f>
        <v>61.486214901865843</v>
      </c>
      <c r="AB174" s="10" t="str">
        <f t="shared" ca="1" si="37"/>
        <v/>
      </c>
      <c r="AC174" s="10" t="str">
        <f t="shared" ca="1" si="38"/>
        <v/>
      </c>
      <c r="AD174" s="65">
        <f ca="1">Sheet3!N174</f>
        <v>3.414228829829824</v>
      </c>
      <c r="AE174" s="65">
        <f ca="1">Sheet3!O174</f>
        <v>2.8670395082317413</v>
      </c>
      <c r="AF174" s="10" t="str">
        <f t="shared" ca="1" si="39"/>
        <v/>
      </c>
      <c r="AG174" s="10" t="str">
        <f t="shared" ca="1" si="40"/>
        <v/>
      </c>
      <c r="AH174" s="3" t="str">
        <f t="shared" ca="1" si="48"/>
        <v/>
      </c>
      <c r="AI174" s="5" t="str">
        <f t="shared" ca="1" si="41"/>
        <v/>
      </c>
    </row>
    <row r="175" spans="10:35" x14ac:dyDescent="0.2">
      <c r="J175" s="3">
        <v>173</v>
      </c>
      <c r="K175" s="72">
        <f t="shared" si="42"/>
        <v>0.30799999999999939</v>
      </c>
      <c r="L175" s="57">
        <f t="shared" ca="1" si="43"/>
        <v>224.76744278463156</v>
      </c>
      <c r="M175" s="55">
        <f t="shared" ca="1" si="44"/>
        <v>0.98983893870157491</v>
      </c>
      <c r="N175" s="56">
        <f t="shared" ca="1" si="45"/>
        <v>0.99662396449983037</v>
      </c>
      <c r="O175" s="55">
        <f t="shared" ca="1" si="46"/>
        <v>1.0161061298425084E-2</v>
      </c>
      <c r="P175" s="55">
        <f t="shared" ca="1" si="47"/>
        <v>3.3760355001696235E-3</v>
      </c>
      <c r="Q175" s="57">
        <f t="shared" ca="1" si="33"/>
        <v>140.24698534094978</v>
      </c>
      <c r="R175" s="57">
        <f t="shared" ca="1" si="34"/>
        <v>0.10102116518479953</v>
      </c>
      <c r="S175" s="55">
        <f t="shared" ca="1" si="35"/>
        <v>0.99662396449983037</v>
      </c>
      <c r="T175" s="29">
        <f t="shared" ca="1" si="36"/>
        <v>-3.3760355001696274E-3</v>
      </c>
      <c r="U175" s="58"/>
      <c r="V175" s="10"/>
      <c r="W175" s="10"/>
      <c r="X175" s="10"/>
      <c r="Y175" s="10"/>
      <c r="Z175" s="10"/>
      <c r="AA175" s="64">
        <f ca="1">IFERROR(Sheet3!Q175,"")</f>
        <v>58.460593807609513</v>
      </c>
      <c r="AB175" s="10" t="str">
        <f t="shared" ca="1" si="37"/>
        <v/>
      </c>
      <c r="AC175" s="10" t="str">
        <f t="shared" ca="1" si="38"/>
        <v/>
      </c>
      <c r="AD175" s="65">
        <f ca="1">Sheet3!N175</f>
        <v>4.4759260260950668</v>
      </c>
      <c r="AE175" s="65">
        <f ca="1">Sheet3!O175</f>
        <v>3.939630520140625</v>
      </c>
      <c r="AF175" s="10" t="str">
        <f t="shared" ca="1" si="39"/>
        <v/>
      </c>
      <c r="AG175" s="10" t="str">
        <f t="shared" ca="1" si="40"/>
        <v/>
      </c>
      <c r="AH175" s="3" t="str">
        <f t="shared" ca="1" si="48"/>
        <v/>
      </c>
      <c r="AI175" s="5" t="str">
        <f t="shared" ca="1" si="41"/>
        <v/>
      </c>
    </row>
    <row r="176" spans="10:35" x14ac:dyDescent="0.2">
      <c r="J176" s="3">
        <v>174</v>
      </c>
      <c r="K176" s="72">
        <f t="shared" si="42"/>
        <v>0.30399999999999938</v>
      </c>
      <c r="L176" s="57">
        <f t="shared" ca="1" si="43"/>
        <v>227.39445470951844</v>
      </c>
      <c r="M176" s="55">
        <f t="shared" ca="1" si="44"/>
        <v>0.99104021423584754</v>
      </c>
      <c r="N176" s="56">
        <f t="shared" ca="1" si="45"/>
        <v>0.99704947169863201</v>
      </c>
      <c r="O176" s="55">
        <f t="shared" ca="1" si="46"/>
        <v>8.959785764152484E-3</v>
      </c>
      <c r="P176" s="55">
        <f t="shared" ca="1" si="47"/>
        <v>2.9505283013680317E-3</v>
      </c>
      <c r="Q176" s="57">
        <f t="shared" ca="1" si="33"/>
        <v>142.83003642706109</v>
      </c>
      <c r="R176" s="57">
        <f t="shared" ca="1" si="34"/>
        <v>8.7529542838277741E-2</v>
      </c>
      <c r="S176" s="55">
        <f t="shared" ca="1" si="35"/>
        <v>0.99704947169863201</v>
      </c>
      <c r="T176" s="29">
        <f t="shared" ca="1" si="36"/>
        <v>-2.9505283013679939E-3</v>
      </c>
      <c r="U176" s="58"/>
      <c r="V176" s="10"/>
      <c r="W176" s="10"/>
      <c r="X176" s="10"/>
      <c r="Y176" s="10"/>
      <c r="Z176" s="10"/>
      <c r="AA176" s="64">
        <f ca="1">IFERROR(Sheet3!Q176,"")</f>
        <v>61.437364636933808</v>
      </c>
      <c r="AB176" s="10" t="str">
        <f t="shared" ca="1" si="37"/>
        <v/>
      </c>
      <c r="AC176" s="10" t="str">
        <f t="shared" ca="1" si="38"/>
        <v/>
      </c>
      <c r="AD176" s="65">
        <f ca="1">Sheet3!N176</f>
        <v>5.094037719015148</v>
      </c>
      <c r="AE176" s="65">
        <f ca="1">Sheet3!O176</f>
        <v>4.7092353193903067</v>
      </c>
      <c r="AF176" s="10" t="str">
        <f t="shared" ca="1" si="39"/>
        <v/>
      </c>
      <c r="AG176" s="10" t="str">
        <f t="shared" ca="1" si="40"/>
        <v/>
      </c>
      <c r="AH176" s="3" t="str">
        <f t="shared" ca="1" si="48"/>
        <v/>
      </c>
      <c r="AI176" s="5" t="str">
        <f t="shared" ca="1" si="41"/>
        <v/>
      </c>
    </row>
    <row r="177" spans="10:35" x14ac:dyDescent="0.2">
      <c r="J177" s="3">
        <v>175</v>
      </c>
      <c r="K177" s="72">
        <f t="shared" si="42"/>
        <v>0.29999999999999938</v>
      </c>
      <c r="L177" s="57">
        <f t="shared" ca="1" si="43"/>
        <v>247.58559890240105</v>
      </c>
      <c r="M177" s="55">
        <f t="shared" ca="1" si="44"/>
        <v>0.99542639591403992</v>
      </c>
      <c r="N177" s="56">
        <f t="shared" ca="1" si="45"/>
        <v>0.99860469517987915</v>
      </c>
      <c r="O177" s="55">
        <f t="shared" ca="1" si="46"/>
        <v>4.5736040859601177E-3</v>
      </c>
      <c r="P177" s="55">
        <f t="shared" ca="1" si="47"/>
        <v>1.395304820120885E-3</v>
      </c>
      <c r="Q177" s="57">
        <f t="shared" ca="1" si="33"/>
        <v>162.94501740901023</v>
      </c>
      <c r="R177" s="57">
        <f t="shared" ca="1" si="34"/>
        <v>4.1846519226493795E-2</v>
      </c>
      <c r="S177" s="55">
        <f t="shared" ca="1" si="35"/>
        <v>0.99860469517987915</v>
      </c>
      <c r="T177" s="29">
        <f t="shared" ca="1" si="36"/>
        <v>-1.3953048201208462E-3</v>
      </c>
      <c r="U177" s="58"/>
      <c r="V177" s="10"/>
      <c r="W177" s="10"/>
      <c r="X177" s="10"/>
      <c r="Y177" s="10"/>
      <c r="Z177" s="10"/>
      <c r="AA177" s="64">
        <f ca="1">IFERROR(Sheet3!Q177,"")</f>
        <v>66.543476878885784</v>
      </c>
      <c r="AB177" s="10" t="str">
        <f t="shared" ca="1" si="37"/>
        <v/>
      </c>
      <c r="AC177" s="10" t="str">
        <f t="shared" ca="1" si="38"/>
        <v/>
      </c>
      <c r="AD177" s="65">
        <f ca="1">Sheet3!N177</f>
        <v>7.7762473330224964</v>
      </c>
      <c r="AE177" s="65">
        <f ca="1">Sheet3!O177</f>
        <v>6.7539099951450998</v>
      </c>
      <c r="AF177" s="10" t="str">
        <f t="shared" ca="1" si="39"/>
        <v/>
      </c>
      <c r="AG177" s="10" t="str">
        <f t="shared" ca="1" si="40"/>
        <v/>
      </c>
      <c r="AH177" s="3" t="str">
        <f t="shared" ca="1" si="48"/>
        <v/>
      </c>
      <c r="AI177" s="5" t="str">
        <f t="shared" ca="1" si="41"/>
        <v/>
      </c>
    </row>
    <row r="178" spans="10:35" x14ac:dyDescent="0.2">
      <c r="J178" s="3">
        <v>176</v>
      </c>
      <c r="K178" s="72">
        <f t="shared" si="42"/>
        <v>0.29599999999999937</v>
      </c>
      <c r="L178" s="57">
        <f t="shared" ca="1" si="43"/>
        <v>234.06248135855239</v>
      </c>
      <c r="M178" s="55">
        <f t="shared" ca="1" si="44"/>
        <v>0.99339761454231867</v>
      </c>
      <c r="N178" s="56">
        <f t="shared" ca="1" si="45"/>
        <v>0.99787537091447565</v>
      </c>
      <c r="O178" s="55">
        <f t="shared" ca="1" si="46"/>
        <v>6.6023854576813118E-3</v>
      </c>
      <c r="P178" s="55">
        <f t="shared" ca="1" si="47"/>
        <v>2.12462908552435E-3</v>
      </c>
      <c r="Q178" s="57">
        <f t="shared" ca="1" si="33"/>
        <v>149.4115735736836</v>
      </c>
      <c r="R178" s="57">
        <f t="shared" ca="1" si="34"/>
        <v>6.2011389912929815E-2</v>
      </c>
      <c r="S178" s="55">
        <f t="shared" ca="1" si="35"/>
        <v>0.99787537091447565</v>
      </c>
      <c r="T178" s="29">
        <f t="shared" ca="1" si="36"/>
        <v>-2.1246290855243544E-3</v>
      </c>
      <c r="U178" s="58"/>
      <c r="V178" s="10"/>
      <c r="W178" s="10"/>
      <c r="X178" s="10"/>
      <c r="Y178" s="10"/>
      <c r="Z178" s="10"/>
      <c r="AA178" s="64">
        <f ca="1">IFERROR(Sheet3!Q178,"")</f>
        <v>71.990061185318538</v>
      </c>
      <c r="AB178" s="10" t="str">
        <f t="shared" ca="1" si="37"/>
        <v>Hedge</v>
      </c>
      <c r="AC178" s="10" t="str">
        <f t="shared" ca="1" si="38"/>
        <v/>
      </c>
      <c r="AD178" s="65">
        <f ca="1">Sheet3!N178</f>
        <v>6.8852602991117919</v>
      </c>
      <c r="AE178" s="65">
        <f ca="1">Sheet3!O178</f>
        <v>6.8414768644562276</v>
      </c>
      <c r="AF178" s="10" t="str">
        <f t="shared" ca="1" si="39"/>
        <v/>
      </c>
      <c r="AG178" s="10" t="str">
        <f t="shared" ca="1" si="40"/>
        <v/>
      </c>
      <c r="AH178" s="3" t="str">
        <f t="shared" ca="1" si="48"/>
        <v/>
      </c>
      <c r="AI178" s="5" t="str">
        <f t="shared" ca="1" si="41"/>
        <v/>
      </c>
    </row>
    <row r="179" spans="10:35" x14ac:dyDescent="0.2">
      <c r="J179" s="3">
        <v>177</v>
      </c>
      <c r="K179" s="72">
        <f t="shared" si="42"/>
        <v>0.29199999999999937</v>
      </c>
      <c r="L179" s="57">
        <f t="shared" ca="1" si="43"/>
        <v>228.19260319740346</v>
      </c>
      <c r="M179" s="55">
        <f t="shared" ca="1" si="44"/>
        <v>0.99244244149907912</v>
      </c>
      <c r="N179" s="56">
        <f t="shared" ca="1" si="45"/>
        <v>0.99750646853231117</v>
      </c>
      <c r="O179" s="55">
        <f t="shared" ca="1" si="46"/>
        <v>7.557558500920835E-3</v>
      </c>
      <c r="P179" s="55">
        <f t="shared" ca="1" si="47"/>
        <v>2.4935314676888492E-3</v>
      </c>
      <c r="Q179" s="57">
        <f t="shared" ca="1" si="33"/>
        <v>143.52062980905819</v>
      </c>
      <c r="R179" s="57">
        <f t="shared" ca="1" si="34"/>
        <v>7.1447927395330568E-2</v>
      </c>
      <c r="S179" s="55">
        <f t="shared" ca="1" si="35"/>
        <v>0.99750646853231117</v>
      </c>
      <c r="T179" s="29">
        <f t="shared" ca="1" si="36"/>
        <v>-2.4935314676888254E-3</v>
      </c>
      <c r="U179" s="58"/>
      <c r="V179" s="10"/>
      <c r="W179" s="10"/>
      <c r="X179" s="10"/>
      <c r="Y179" s="10"/>
      <c r="Z179" s="10"/>
      <c r="AA179" s="64">
        <f ca="1">IFERROR(Sheet3!Q179,"")</f>
        <v>66.678297408258913</v>
      </c>
      <c r="AB179" s="10" t="str">
        <f t="shared" ca="1" si="37"/>
        <v/>
      </c>
      <c r="AC179" s="10" t="str">
        <f t="shared" ca="1" si="38"/>
        <v/>
      </c>
      <c r="AD179" s="65">
        <f ca="1">Sheet3!N179</f>
        <v>5.1683994395987725</v>
      </c>
      <c r="AE179" s="65">
        <f ca="1">Sheet3!O179</f>
        <v>5.7260919145512581</v>
      </c>
      <c r="AF179" s="10" t="str">
        <f t="shared" ca="1" si="39"/>
        <v>Hedge</v>
      </c>
      <c r="AG179" s="10" t="str">
        <f t="shared" ca="1" si="40"/>
        <v/>
      </c>
      <c r="AH179" s="3" t="str">
        <f t="shared" ca="1" si="48"/>
        <v/>
      </c>
      <c r="AI179" s="5" t="str">
        <f t="shared" ca="1" si="41"/>
        <v/>
      </c>
    </row>
    <row r="180" spans="10:35" x14ac:dyDescent="0.2">
      <c r="J180" s="3">
        <v>178</v>
      </c>
      <c r="K180" s="72">
        <f t="shared" si="42"/>
        <v>0.28799999999999937</v>
      </c>
      <c r="L180" s="57">
        <f t="shared" ca="1" si="43"/>
        <v>228.02852648865067</v>
      </c>
      <c r="M180" s="55">
        <f t="shared" ca="1" si="44"/>
        <v>0.99278063170393227</v>
      </c>
      <c r="N180" s="56">
        <f t="shared" ca="1" si="45"/>
        <v>0.99761238864521884</v>
      </c>
      <c r="O180" s="55">
        <f t="shared" ca="1" si="46"/>
        <v>7.2193682960676984E-3</v>
      </c>
      <c r="P180" s="55">
        <f t="shared" ca="1" si="47"/>
        <v>2.3876113547811797E-3</v>
      </c>
      <c r="Q180" s="57">
        <f t="shared" ca="1" si="33"/>
        <v>143.32216280477041</v>
      </c>
      <c r="R180" s="57">
        <f t="shared" ca="1" si="34"/>
        <v>6.7570755566741858E-2</v>
      </c>
      <c r="S180" s="55">
        <f t="shared" ca="1" si="35"/>
        <v>0.99761238864521884</v>
      </c>
      <c r="T180" s="29">
        <f t="shared" ca="1" si="36"/>
        <v>-2.3876113547811606E-3</v>
      </c>
      <c r="U180" s="58"/>
      <c r="V180" s="10"/>
      <c r="W180" s="10"/>
      <c r="X180" s="10"/>
      <c r="Y180" s="10"/>
      <c r="Z180" s="10"/>
      <c r="AA180" s="64">
        <f ca="1">IFERROR(Sheet3!Q180,"")</f>
        <v>66.6348137796424</v>
      </c>
      <c r="AB180" s="10" t="str">
        <f t="shared" ca="1" si="37"/>
        <v/>
      </c>
      <c r="AC180" s="10" t="str">
        <f t="shared" ca="1" si="38"/>
        <v/>
      </c>
      <c r="AD180" s="65">
        <f ca="1">Sheet3!N180</f>
        <v>3.8863034573848552</v>
      </c>
      <c r="AE180" s="65">
        <f ca="1">Sheet3!O180</f>
        <v>4.4995662764403228</v>
      </c>
      <c r="AF180" s="10" t="str">
        <f t="shared" ca="1" si="39"/>
        <v>Hedge</v>
      </c>
      <c r="AG180" s="10" t="str">
        <f t="shared" ca="1" si="40"/>
        <v/>
      </c>
      <c r="AH180" s="3" t="str">
        <f t="shared" ca="1" si="48"/>
        <v/>
      </c>
      <c r="AI180" s="5" t="str">
        <f t="shared" ca="1" si="41"/>
        <v/>
      </c>
    </row>
    <row r="181" spans="10:35" x14ac:dyDescent="0.2">
      <c r="J181" s="3">
        <v>179</v>
      </c>
      <c r="K181" s="72">
        <f t="shared" si="42"/>
        <v>0.28399999999999936</v>
      </c>
      <c r="L181" s="57">
        <f t="shared" ca="1" si="43"/>
        <v>228.05641900009641</v>
      </c>
      <c r="M181" s="55">
        <f t="shared" ca="1" si="44"/>
        <v>0.99315535749990402</v>
      </c>
      <c r="N181" s="56">
        <f t="shared" ca="1" si="45"/>
        <v>0.99773267508842012</v>
      </c>
      <c r="O181" s="55">
        <f t="shared" ca="1" si="46"/>
        <v>6.844642500096006E-3</v>
      </c>
      <c r="P181" s="55">
        <f t="shared" ca="1" si="47"/>
        <v>2.2673249115798865E-3</v>
      </c>
      <c r="Q181" s="57">
        <f t="shared" ca="1" si="33"/>
        <v>143.31533865138437</v>
      </c>
      <c r="R181" s="57">
        <f t="shared" ca="1" si="34"/>
        <v>6.3378201143351354E-2</v>
      </c>
      <c r="S181" s="55">
        <f t="shared" ca="1" si="35"/>
        <v>0.99773267508842012</v>
      </c>
      <c r="T181" s="29">
        <f t="shared" ca="1" si="36"/>
        <v>-2.2673249115798821E-3</v>
      </c>
      <c r="U181" s="58"/>
      <c r="V181" s="10"/>
      <c r="W181" s="10"/>
      <c r="X181" s="10"/>
      <c r="Y181" s="10"/>
      <c r="Z181" s="10"/>
      <c r="AA181" s="64">
        <f ca="1">IFERROR(Sheet3!Q181,"")</f>
        <v>65.937275658649781</v>
      </c>
      <c r="AB181" s="10" t="str">
        <f t="shared" ca="1" si="37"/>
        <v/>
      </c>
      <c r="AC181" s="10" t="str">
        <f t="shared" ca="1" si="38"/>
        <v/>
      </c>
      <c r="AD181" s="65">
        <f ca="1">Sheet3!N181</f>
        <v>2.9471510379045185</v>
      </c>
      <c r="AE181" s="65">
        <f ca="1">Sheet3!O181</f>
        <v>3.4646227840831201</v>
      </c>
      <c r="AF181" s="10" t="str">
        <f t="shared" ca="1" si="39"/>
        <v>Hedge</v>
      </c>
      <c r="AG181" s="10" t="str">
        <f t="shared" ca="1" si="40"/>
        <v/>
      </c>
      <c r="AH181" s="3" t="str">
        <f t="shared" ca="1" si="48"/>
        <v/>
      </c>
      <c r="AI181" s="5" t="str">
        <f t="shared" ca="1" si="41"/>
        <v/>
      </c>
    </row>
    <row r="182" spans="10:35" x14ac:dyDescent="0.2">
      <c r="J182" s="3">
        <v>180</v>
      </c>
      <c r="K182" s="72">
        <f t="shared" si="42"/>
        <v>0.27999999999999936</v>
      </c>
      <c r="L182" s="57">
        <f t="shared" ca="1" si="43"/>
        <v>239.19933417556183</v>
      </c>
      <c r="M182" s="55">
        <f t="shared" ca="1" si="44"/>
        <v>0.99551670023815064</v>
      </c>
      <c r="N182" s="56">
        <f t="shared" ca="1" si="45"/>
        <v>0.9985762111327483</v>
      </c>
      <c r="O182" s="55">
        <f t="shared" ca="1" si="46"/>
        <v>4.4832997618493532E-3</v>
      </c>
      <c r="P182" s="55">
        <f t="shared" ca="1" si="47"/>
        <v>1.4237888672516429E-3</v>
      </c>
      <c r="Q182" s="57">
        <f t="shared" ca="1" si="33"/>
        <v>154.40411188241856</v>
      </c>
      <c r="R182" s="57">
        <f t="shared" ca="1" si="34"/>
        <v>3.9771357778498606E-2</v>
      </c>
      <c r="S182" s="55">
        <f t="shared" ca="1" si="35"/>
        <v>0.9985762111327483</v>
      </c>
      <c r="T182" s="29">
        <f t="shared" ca="1" si="36"/>
        <v>-1.4237888672516963E-3</v>
      </c>
      <c r="U182" s="58"/>
      <c r="V182" s="10"/>
      <c r="W182" s="10"/>
      <c r="X182" s="10"/>
      <c r="Y182" s="10"/>
      <c r="Z182" s="10"/>
      <c r="AA182" s="64">
        <f ca="1">IFERROR(Sheet3!Q182,"")</f>
        <v>67.998332299578379</v>
      </c>
      <c r="AB182" s="10" t="str">
        <f t="shared" ca="1" si="37"/>
        <v/>
      </c>
      <c r="AC182" s="10" t="str">
        <f t="shared" ca="1" si="38"/>
        <v/>
      </c>
      <c r="AD182" s="65">
        <f ca="1">Sheet3!N182</f>
        <v>3.7355150350501276</v>
      </c>
      <c r="AE182" s="65">
        <f ca="1">Sheet3!O182</f>
        <v>3.6452176180611255</v>
      </c>
      <c r="AF182" s="10" t="str">
        <f t="shared" ca="1" si="39"/>
        <v/>
      </c>
      <c r="AG182" s="10" t="str">
        <f t="shared" ca="1" si="40"/>
        <v/>
      </c>
      <c r="AH182" s="3" t="str">
        <f t="shared" ca="1" si="48"/>
        <v/>
      </c>
      <c r="AI182" s="5" t="str">
        <f t="shared" ca="1" si="41"/>
        <v/>
      </c>
    </row>
    <row r="183" spans="10:35" x14ac:dyDescent="0.2">
      <c r="J183" s="3">
        <v>181</v>
      </c>
      <c r="K183" s="72">
        <f t="shared" si="42"/>
        <v>0.27599999999999936</v>
      </c>
      <c r="L183" s="57">
        <f t="shared" ca="1" si="43"/>
        <v>242.90456466297573</v>
      </c>
      <c r="M183" s="55">
        <f t="shared" ca="1" si="44"/>
        <v>0.99627109166257688</v>
      </c>
      <c r="N183" s="56">
        <f t="shared" ca="1" si="45"/>
        <v>0.99883050425491671</v>
      </c>
      <c r="O183" s="55">
        <f t="shared" ca="1" si="46"/>
        <v>3.7289083374230894E-3</v>
      </c>
      <c r="P183" s="55">
        <f t="shared" ca="1" si="47"/>
        <v>1.1694957450833221E-3</v>
      </c>
      <c r="Q183" s="57">
        <f t="shared" ca="1" si="33"/>
        <v>158.07140488025865</v>
      </c>
      <c r="R183" s="57">
        <f t="shared" ca="1" si="34"/>
        <v>3.2379963886353336E-2</v>
      </c>
      <c r="S183" s="55">
        <f t="shared" ca="1" si="35"/>
        <v>0.99883050425491671</v>
      </c>
      <c r="T183" s="29">
        <f t="shared" ca="1" si="36"/>
        <v>-1.1694957450832932E-3</v>
      </c>
      <c r="U183" s="58"/>
      <c r="V183" s="10"/>
      <c r="W183" s="10"/>
      <c r="X183" s="10"/>
      <c r="Y183" s="10"/>
      <c r="Z183" s="10"/>
      <c r="AA183" s="64">
        <f ca="1">IFERROR(Sheet3!Q183,"")</f>
        <v>68.416509854244595</v>
      </c>
      <c r="AB183" s="10" t="str">
        <f t="shared" ca="1" si="37"/>
        <v/>
      </c>
      <c r="AC183" s="10" t="str">
        <f t="shared" ca="1" si="38"/>
        <v/>
      </c>
      <c r="AD183" s="65">
        <f ca="1">Sheet3!N183</f>
        <v>4.400972229512945</v>
      </c>
      <c r="AE183" s="65">
        <f ca="1">Sheet3!O183</f>
        <v>4.1490540256956718</v>
      </c>
      <c r="AF183" s="10" t="str">
        <f t="shared" ca="1" si="39"/>
        <v/>
      </c>
      <c r="AG183" s="10" t="str">
        <f t="shared" ca="1" si="40"/>
        <v/>
      </c>
      <c r="AH183" s="3" t="str">
        <f t="shared" ca="1" si="48"/>
        <v/>
      </c>
      <c r="AI183" s="5" t="str">
        <f t="shared" ca="1" si="41"/>
        <v/>
      </c>
    </row>
    <row r="184" spans="10:35" x14ac:dyDescent="0.2">
      <c r="J184" s="3">
        <v>182</v>
      </c>
      <c r="K184" s="72">
        <f t="shared" si="42"/>
        <v>0.27199999999999935</v>
      </c>
      <c r="L184" s="57">
        <f t="shared" ca="1" si="43"/>
        <v>242.01459027821238</v>
      </c>
      <c r="M184" s="55">
        <f t="shared" ca="1" si="44"/>
        <v>0.99639433849568582</v>
      </c>
      <c r="N184" s="56">
        <f t="shared" ca="1" si="45"/>
        <v>0.9988633892324299</v>
      </c>
      <c r="O184" s="55">
        <f t="shared" ca="1" si="46"/>
        <v>3.6056615043141929E-3</v>
      </c>
      <c r="P184" s="55">
        <f t="shared" ca="1" si="47"/>
        <v>1.1366107675701111E-3</v>
      </c>
      <c r="Q184" s="57">
        <f t="shared" ca="1" si="33"/>
        <v>157.14952363637954</v>
      </c>
      <c r="R184" s="57">
        <f t="shared" ca="1" si="34"/>
        <v>3.1030199026330696E-2</v>
      </c>
      <c r="S184" s="55">
        <f t="shared" ca="1" si="35"/>
        <v>0.9988633892324299</v>
      </c>
      <c r="T184" s="29">
        <f t="shared" ca="1" si="36"/>
        <v>-1.1366107675701009E-3</v>
      </c>
      <c r="U184" s="58"/>
      <c r="V184" s="10"/>
      <c r="W184" s="10"/>
      <c r="X184" s="10"/>
      <c r="Y184" s="10"/>
      <c r="Z184" s="10"/>
      <c r="AA184" s="64">
        <f ca="1">IFERROR(Sheet3!Q184,"")</f>
        <v>69.498598680583655</v>
      </c>
      <c r="AB184" s="10" t="str">
        <f t="shared" ca="1" si="37"/>
        <v/>
      </c>
      <c r="AC184" s="10" t="str">
        <f t="shared" ca="1" si="38"/>
        <v/>
      </c>
      <c r="AD184" s="65">
        <f ca="1">Sheet3!N184</f>
        <v>4.3438213332904638</v>
      </c>
      <c r="AE184" s="65">
        <f ca="1">Sheet3!O184</f>
        <v>4.2788988974255338</v>
      </c>
      <c r="AF184" s="10" t="str">
        <f t="shared" ca="1" si="39"/>
        <v/>
      </c>
      <c r="AG184" s="10" t="str">
        <f t="shared" ca="1" si="40"/>
        <v/>
      </c>
      <c r="AH184" s="3" t="str">
        <f t="shared" ca="1" si="48"/>
        <v/>
      </c>
      <c r="AI184" s="5" t="str">
        <f t="shared" ca="1" si="41"/>
        <v/>
      </c>
    </row>
    <row r="185" spans="10:35" x14ac:dyDescent="0.2">
      <c r="J185" s="3">
        <v>183</v>
      </c>
      <c r="K185" s="72">
        <f t="shared" si="42"/>
        <v>0.26799999999999935</v>
      </c>
      <c r="L185" s="57">
        <f t="shared" ca="1" si="43"/>
        <v>256.52835700561053</v>
      </c>
      <c r="M185" s="55">
        <f t="shared" ca="1" si="44"/>
        <v>0.99794329481296229</v>
      </c>
      <c r="N185" s="56">
        <f t="shared" ca="1" si="45"/>
        <v>0.99938474507264219</v>
      </c>
      <c r="O185" s="55">
        <f t="shared" ca="1" si="46"/>
        <v>2.0567051870377445E-3</v>
      </c>
      <c r="P185" s="55">
        <f t="shared" ca="1" si="47"/>
        <v>6.1525492735779849E-4</v>
      </c>
      <c r="Q185" s="57">
        <f t="shared" ca="1" si="33"/>
        <v>171.61853084460176</v>
      </c>
      <c r="R185" s="57">
        <f t="shared" ca="1" si="34"/>
        <v>1.6838776640377251E-2</v>
      </c>
      <c r="S185" s="55">
        <f t="shared" ca="1" si="35"/>
        <v>0.99938474507264219</v>
      </c>
      <c r="T185" s="29">
        <f t="shared" ca="1" si="36"/>
        <v>-6.1525492735781118E-4</v>
      </c>
      <c r="U185" s="58"/>
      <c r="V185" s="10"/>
      <c r="W185" s="10"/>
      <c r="X185" s="10"/>
      <c r="Y185" s="10"/>
      <c r="Z185" s="10"/>
      <c r="AA185" s="64">
        <f ca="1">IFERROR(Sheet3!Q185,"")</f>
        <v>79.701874333317946</v>
      </c>
      <c r="AB185" s="10" t="str">
        <f t="shared" ca="1" si="37"/>
        <v>Hedge</v>
      </c>
      <c r="AC185" s="10" t="str">
        <f t="shared" ca="1" si="38"/>
        <v/>
      </c>
      <c r="AD185" s="65">
        <f ca="1">Sheet3!N185</f>
        <v>5.9589216634055333</v>
      </c>
      <c r="AE185" s="65">
        <f ca="1">Sheet3!O185</f>
        <v>5.3989140747455338</v>
      </c>
      <c r="AF185" s="10" t="str">
        <f t="shared" ca="1" si="39"/>
        <v/>
      </c>
      <c r="AG185" s="10" t="str">
        <f t="shared" ca="1" si="40"/>
        <v/>
      </c>
      <c r="AH185" s="3" t="str">
        <f t="shared" ca="1" si="48"/>
        <v/>
      </c>
      <c r="AI185" s="5" t="str">
        <f t="shared" ca="1" si="41"/>
        <v/>
      </c>
    </row>
    <row r="186" spans="10:35" x14ac:dyDescent="0.2">
      <c r="J186" s="3">
        <v>184</v>
      </c>
      <c r="K186" s="72">
        <f t="shared" si="42"/>
        <v>0.26399999999999935</v>
      </c>
      <c r="L186" s="57">
        <f t="shared" ca="1" si="43"/>
        <v>266.59402845285592</v>
      </c>
      <c r="M186" s="55">
        <f t="shared" ca="1" si="44"/>
        <v>0.99864886126886965</v>
      </c>
      <c r="N186" s="56">
        <f t="shared" ca="1" si="45"/>
        <v>0.99960942159328792</v>
      </c>
      <c r="O186" s="55">
        <f t="shared" ca="1" si="46"/>
        <v>1.351138731130378E-3</v>
      </c>
      <c r="P186" s="55">
        <f t="shared" ca="1" si="47"/>
        <v>3.9057840671213835E-4</v>
      </c>
      <c r="Q186" s="57">
        <f t="shared" ca="1" si="33"/>
        <v>181.64744756396263</v>
      </c>
      <c r="R186" s="57">
        <f t="shared" ca="1" si="34"/>
        <v>1.066315204171589E-2</v>
      </c>
      <c r="S186" s="55">
        <f t="shared" ca="1" si="35"/>
        <v>0.99960942159328792</v>
      </c>
      <c r="T186" s="29">
        <f t="shared" ca="1" si="36"/>
        <v>-3.9057840671208321E-4</v>
      </c>
      <c r="U186" s="58"/>
      <c r="V186" s="10"/>
      <c r="W186" s="10"/>
      <c r="X186" s="10"/>
      <c r="Y186" s="10"/>
      <c r="Z186" s="10"/>
      <c r="AA186" s="64">
        <f ca="1">IFERROR(Sheet3!Q186,"")</f>
        <v>78.671594233594845</v>
      </c>
      <c r="AB186" s="10" t="str">
        <f t="shared" ca="1" si="37"/>
        <v>Hedge</v>
      </c>
      <c r="AC186" s="10" t="str">
        <f t="shared" ca="1" si="38"/>
        <v/>
      </c>
      <c r="AD186" s="65">
        <f ca="1">Sheet3!N186</f>
        <v>7.7651365882059054</v>
      </c>
      <c r="AE186" s="65">
        <f ca="1">Sheet3!O186</f>
        <v>6.9763957503857821</v>
      </c>
      <c r="AF186" s="10" t="str">
        <f t="shared" ca="1" si="39"/>
        <v/>
      </c>
      <c r="AG186" s="10" t="str">
        <f t="shared" ca="1" si="40"/>
        <v/>
      </c>
      <c r="AH186" s="3" t="str">
        <f t="shared" ca="1" si="48"/>
        <v/>
      </c>
      <c r="AI186" s="5" t="str">
        <f t="shared" ca="1" si="41"/>
        <v/>
      </c>
    </row>
    <row r="187" spans="10:35" x14ac:dyDescent="0.2">
      <c r="J187" s="3">
        <v>185</v>
      </c>
      <c r="K187" s="72">
        <f t="shared" si="42"/>
        <v>0.25999999999999934</v>
      </c>
      <c r="L187" s="57">
        <f t="shared" ca="1" si="43"/>
        <v>262.8049278027168</v>
      </c>
      <c r="M187" s="55">
        <f t="shared" ca="1" si="44"/>
        <v>0.99857903781116808</v>
      </c>
      <c r="N187" s="56">
        <f t="shared" ca="1" si="45"/>
        <v>0.99958301898312019</v>
      </c>
      <c r="O187" s="55">
        <f t="shared" ca="1" si="46"/>
        <v>1.4209621888319102E-3</v>
      </c>
      <c r="P187" s="55">
        <f t="shared" ca="1" si="47"/>
        <v>4.1698101687982368E-4</v>
      </c>
      <c r="Q187" s="57">
        <f t="shared" ca="1" si="33"/>
        <v>177.82827348084527</v>
      </c>
      <c r="R187" s="57">
        <f t="shared" ca="1" si="34"/>
        <v>1.1179832808311793E-2</v>
      </c>
      <c r="S187" s="55">
        <f t="shared" ca="1" si="35"/>
        <v>0.99958301898312019</v>
      </c>
      <c r="T187" s="29">
        <f t="shared" ca="1" si="36"/>
        <v>-4.1698101687981382E-4</v>
      </c>
      <c r="U187" s="58"/>
      <c r="V187" s="10"/>
      <c r="W187" s="10"/>
      <c r="X187" s="10"/>
      <c r="Y187" s="10"/>
      <c r="Z187" s="10"/>
      <c r="AA187" s="64">
        <f ca="1">IFERROR(Sheet3!Q187,"")</f>
        <v>75.610770526354656</v>
      </c>
      <c r="AB187" s="10" t="str">
        <f t="shared" ca="1" si="37"/>
        <v>Hedge</v>
      </c>
      <c r="AC187" s="10" t="str">
        <f t="shared" ca="1" si="38"/>
        <v/>
      </c>
      <c r="AD187" s="65">
        <f ca="1">Sheet3!N187</f>
        <v>7.7055620222004677</v>
      </c>
      <c r="AE187" s="65">
        <f ca="1">Sheet3!O187</f>
        <v>7.4625065982622392</v>
      </c>
      <c r="AF187" s="10" t="str">
        <f t="shared" ca="1" si="39"/>
        <v/>
      </c>
      <c r="AG187" s="10" t="str">
        <f t="shared" ca="1" si="40"/>
        <v/>
      </c>
      <c r="AH187" s="3" t="str">
        <f t="shared" ca="1" si="48"/>
        <v/>
      </c>
      <c r="AI187" s="5" t="str">
        <f t="shared" ca="1" si="41"/>
        <v/>
      </c>
    </row>
    <row r="188" spans="10:35" x14ac:dyDescent="0.2">
      <c r="J188" s="3">
        <v>186</v>
      </c>
      <c r="K188" s="72">
        <f t="shared" si="42"/>
        <v>0.25599999999999934</v>
      </c>
      <c r="L188" s="57">
        <f t="shared" ca="1" si="43"/>
        <v>280.25784499287823</v>
      </c>
      <c r="M188" s="55">
        <f t="shared" ca="1" si="44"/>
        <v>0.99929074157441944</v>
      </c>
      <c r="N188" s="56">
        <f t="shared" ca="1" si="45"/>
        <v>0.99980371703542303</v>
      </c>
      <c r="O188" s="55">
        <f t="shared" ca="1" si="46"/>
        <v>7.0925842558054199E-4</v>
      </c>
      <c r="P188" s="55">
        <f t="shared" ca="1" si="47"/>
        <v>1.9628296457692299E-4</v>
      </c>
      <c r="Q188" s="57">
        <f t="shared" ca="1" si="33"/>
        <v>195.24469991092295</v>
      </c>
      <c r="R188" s="57">
        <f t="shared" ca="1" si="34"/>
        <v>5.2902008928921787E-3</v>
      </c>
      <c r="S188" s="55">
        <f t="shared" ca="1" si="35"/>
        <v>0.99980371703542303</v>
      </c>
      <c r="T188" s="29">
        <f t="shared" ca="1" si="36"/>
        <v>-1.9628296457696592E-4</v>
      </c>
      <c r="U188" s="58"/>
      <c r="V188" s="10"/>
      <c r="W188" s="10"/>
      <c r="X188" s="10"/>
      <c r="Y188" s="10"/>
      <c r="Z188" s="10"/>
      <c r="AA188" s="64">
        <f ca="1">IFERROR(Sheet3!Q188,"")</f>
        <v>77.619639511791931</v>
      </c>
      <c r="AB188" s="10" t="str">
        <f t="shared" ca="1" si="37"/>
        <v>Hedge</v>
      </c>
      <c r="AC188" s="10" t="str">
        <f t="shared" ca="1" si="38"/>
        <v/>
      </c>
      <c r="AD188" s="65">
        <f ca="1">Sheet3!N188</f>
        <v>9.4871404108723993</v>
      </c>
      <c r="AE188" s="65">
        <f ca="1">Sheet3!O188</f>
        <v>8.8122624733356787</v>
      </c>
      <c r="AF188" s="10" t="str">
        <f t="shared" ca="1" si="39"/>
        <v/>
      </c>
      <c r="AG188" s="10" t="str">
        <f t="shared" ca="1" si="40"/>
        <v/>
      </c>
      <c r="AH188" s="3" t="str">
        <f t="shared" ca="1" si="48"/>
        <v/>
      </c>
      <c r="AI188" s="5" t="str">
        <f t="shared" ca="1" si="41"/>
        <v/>
      </c>
    </row>
    <row r="189" spans="10:35" x14ac:dyDescent="0.2">
      <c r="J189" s="3">
        <v>187</v>
      </c>
      <c r="K189" s="72">
        <f t="shared" si="42"/>
        <v>0.25199999999999934</v>
      </c>
      <c r="L189" s="57">
        <f t="shared" ca="1" si="43"/>
        <v>280.1010297291333</v>
      </c>
      <c r="M189" s="55">
        <f t="shared" ca="1" si="44"/>
        <v>0.99935061799256109</v>
      </c>
      <c r="N189" s="56">
        <f t="shared" ca="1" si="45"/>
        <v>0.99981990136595766</v>
      </c>
      <c r="O189" s="55">
        <f t="shared" ca="1" si="46"/>
        <v>6.4938200743887146E-4</v>
      </c>
      <c r="P189" s="55">
        <f t="shared" ca="1" si="47"/>
        <v>1.8009863404234533E-4</v>
      </c>
      <c r="Q189" s="57">
        <f t="shared" ca="1" si="33"/>
        <v>195.05676580802998</v>
      </c>
      <c r="R189" s="57">
        <f t="shared" ca="1" si="34"/>
        <v>4.7835083024000205E-3</v>
      </c>
      <c r="S189" s="55">
        <f t="shared" ca="1" si="35"/>
        <v>0.99981990136595766</v>
      </c>
      <c r="T189" s="29">
        <f t="shared" ca="1" si="36"/>
        <v>-1.8009863404233606E-4</v>
      </c>
      <c r="U189" s="58"/>
      <c r="V189" s="10"/>
      <c r="W189" s="10"/>
      <c r="X189" s="10"/>
      <c r="Y189" s="10"/>
      <c r="Z189" s="10"/>
      <c r="AA189" s="64">
        <f ca="1">IFERROR(Sheet3!Q189,"")</f>
        <v>76.57215044776683</v>
      </c>
      <c r="AB189" s="10" t="str">
        <f t="shared" ca="1" si="37"/>
        <v>Hedge</v>
      </c>
      <c r="AC189" s="10" t="str">
        <f t="shared" ca="1" si="38"/>
        <v/>
      </c>
      <c r="AD189" s="65">
        <f ca="1">Sheet3!N189</f>
        <v>9.7839308222733052</v>
      </c>
      <c r="AE189" s="65">
        <f ca="1">Sheet3!O189</f>
        <v>9.4600413726274297</v>
      </c>
      <c r="AF189" s="10" t="str">
        <f t="shared" ca="1" si="39"/>
        <v/>
      </c>
      <c r="AG189" s="10" t="str">
        <f t="shared" ca="1" si="40"/>
        <v/>
      </c>
      <c r="AH189" s="3" t="str">
        <f t="shared" ca="1" si="48"/>
        <v/>
      </c>
      <c r="AI189" s="5" t="str">
        <f t="shared" ca="1" si="41"/>
        <v/>
      </c>
    </row>
    <row r="190" spans="10:35" x14ac:dyDescent="0.2">
      <c r="J190" s="3">
        <v>188</v>
      </c>
      <c r="K190" s="72">
        <f t="shared" si="42"/>
        <v>0.24799999999999933</v>
      </c>
      <c r="L190" s="57">
        <f t="shared" ca="1" si="43"/>
        <v>292.64725818529922</v>
      </c>
      <c r="M190" s="55">
        <f t="shared" ca="1" si="44"/>
        <v>0.99962356134947716</v>
      </c>
      <c r="N190" s="56">
        <f t="shared" ca="1" si="45"/>
        <v>0.99989966013078069</v>
      </c>
      <c r="O190" s="55">
        <f t="shared" ca="1" si="46"/>
        <v>3.7643865052285828E-4</v>
      </c>
      <c r="P190" s="55">
        <f t="shared" ca="1" si="47"/>
        <v>1.0033986921933227E-4</v>
      </c>
      <c r="Q190" s="57">
        <f t="shared" ca="1" si="33"/>
        <v>207.5702506757525</v>
      </c>
      <c r="R190" s="57">
        <f t="shared" ca="1" si="34"/>
        <v>2.6630887732517899E-3</v>
      </c>
      <c r="S190" s="55">
        <f t="shared" ca="1" si="35"/>
        <v>0.99989966013078069</v>
      </c>
      <c r="T190" s="29">
        <f t="shared" ca="1" si="36"/>
        <v>-1.0033986921931248E-4</v>
      </c>
      <c r="U190" s="58"/>
      <c r="V190" s="10"/>
      <c r="W190" s="10"/>
      <c r="X190" s="10"/>
      <c r="Y190" s="10"/>
      <c r="Z190" s="10"/>
      <c r="AA190" s="64">
        <f ca="1">IFERROR(Sheet3!Q190,"")</f>
        <v>78.609931075551913</v>
      </c>
      <c r="AB190" s="10" t="str">
        <f t="shared" ca="1" si="37"/>
        <v>Hedge</v>
      </c>
      <c r="AC190" s="10" t="str">
        <f t="shared" ca="1" si="38"/>
        <v/>
      </c>
      <c r="AD190" s="65">
        <f ca="1">Sheet3!N190</f>
        <v>10.962787447691028</v>
      </c>
      <c r="AE190" s="65">
        <f ca="1">Sheet3!O190</f>
        <v>10.461872089336495</v>
      </c>
      <c r="AF190" s="10" t="str">
        <f t="shared" ca="1" si="39"/>
        <v/>
      </c>
      <c r="AG190" s="10" t="str">
        <f t="shared" ca="1" si="40"/>
        <v/>
      </c>
      <c r="AH190" s="3" t="str">
        <f t="shared" ca="1" si="48"/>
        <v/>
      </c>
      <c r="AI190" s="5" t="str">
        <f t="shared" ca="1" si="41"/>
        <v/>
      </c>
    </row>
    <row r="191" spans="10:35" x14ac:dyDescent="0.2">
      <c r="J191" s="3">
        <v>189</v>
      </c>
      <c r="K191" s="72">
        <f t="shared" si="42"/>
        <v>0.24399999999999933</v>
      </c>
      <c r="L191" s="57">
        <f t="shared" ca="1" si="43"/>
        <v>275.74077026689656</v>
      </c>
      <c r="M191" s="55">
        <f t="shared" ca="1" si="44"/>
        <v>0.99937400903093565</v>
      </c>
      <c r="N191" s="56">
        <f t="shared" ca="1" si="45"/>
        <v>0.99982323199681122</v>
      </c>
      <c r="O191" s="55">
        <f t="shared" ca="1" si="46"/>
        <v>6.2599096906436336E-4</v>
      </c>
      <c r="P191" s="55">
        <f t="shared" ca="1" si="47"/>
        <v>1.7676800318873508E-4</v>
      </c>
      <c r="Q191" s="57">
        <f t="shared" ca="1" si="33"/>
        <v>190.63500161015412</v>
      </c>
      <c r="R191" s="57">
        <f t="shared" ca="1" si="34"/>
        <v>4.5361368172807254E-3</v>
      </c>
      <c r="S191" s="55">
        <f t="shared" ca="1" si="35"/>
        <v>0.99982323199681122</v>
      </c>
      <c r="T191" s="29">
        <f t="shared" ca="1" si="36"/>
        <v>-1.7676800318877639E-4</v>
      </c>
      <c r="U191" s="58"/>
      <c r="V191" s="10"/>
      <c r="W191" s="10"/>
      <c r="X191" s="10"/>
      <c r="Y191" s="10"/>
      <c r="Z191" s="10"/>
      <c r="AA191" s="64">
        <f ca="1">IFERROR(Sheet3!Q191,"")</f>
        <v>62.71067090216485</v>
      </c>
      <c r="AB191" s="10" t="str">
        <f t="shared" ca="1" si="37"/>
        <v/>
      </c>
      <c r="AC191" s="10" t="str">
        <f t="shared" ca="1" si="38"/>
        <v/>
      </c>
      <c r="AD191" s="65">
        <f ca="1">Sheet3!N191</f>
        <v>8.606460095614068</v>
      </c>
      <c r="AE191" s="65">
        <f ca="1">Sheet3!O191</f>
        <v>9.2249307601882116</v>
      </c>
      <c r="AF191" s="10" t="str">
        <f t="shared" ca="1" si="39"/>
        <v>Hedge</v>
      </c>
      <c r="AG191" s="10" t="str">
        <f t="shared" ca="1" si="40"/>
        <v/>
      </c>
      <c r="AH191" s="3" t="str">
        <f t="shared" ca="1" si="48"/>
        <v/>
      </c>
      <c r="AI191" s="5" t="str">
        <f t="shared" ca="1" si="41"/>
        <v/>
      </c>
    </row>
    <row r="192" spans="10:35" x14ac:dyDescent="0.2">
      <c r="J192" s="3">
        <v>190</v>
      </c>
      <c r="K192" s="72">
        <f t="shared" si="42"/>
        <v>0.23999999999999932</v>
      </c>
      <c r="L192" s="57">
        <f t="shared" ca="1" si="43"/>
        <v>269.50776798943667</v>
      </c>
      <c r="M192" s="55">
        <f t="shared" ca="1" si="44"/>
        <v>0.99928537743180723</v>
      </c>
      <c r="N192" s="56">
        <f t="shared" ca="1" si="45"/>
        <v>0.99979347904627369</v>
      </c>
      <c r="O192" s="55">
        <f t="shared" ca="1" si="46"/>
        <v>7.1462256819279982E-4</v>
      </c>
      <c r="P192" s="55">
        <f t="shared" ca="1" si="47"/>
        <v>2.0652095372625693E-4</v>
      </c>
      <c r="Q192" s="57">
        <f t="shared" ca="1" si="33"/>
        <v>184.37200261342088</v>
      </c>
      <c r="R192" s="57">
        <f t="shared" ca="1" si="34"/>
        <v>5.1846430792072407E-3</v>
      </c>
      <c r="S192" s="55">
        <f t="shared" ca="1" si="35"/>
        <v>0.99979347904627369</v>
      </c>
      <c r="T192" s="29">
        <f t="shared" ca="1" si="36"/>
        <v>-2.0652095372630797E-4</v>
      </c>
      <c r="U192" s="58"/>
      <c r="V192" s="10"/>
      <c r="W192" s="10"/>
      <c r="X192" s="10"/>
      <c r="Y192" s="10"/>
      <c r="Z192" s="10"/>
      <c r="AA192" s="64">
        <f ca="1">IFERROR(Sheet3!Q192,"")</f>
        <v>67.12929194639905</v>
      </c>
      <c r="AB192" s="10" t="str">
        <f t="shared" ca="1" si="37"/>
        <v/>
      </c>
      <c r="AC192" s="10" t="str">
        <f t="shared" ca="1" si="38"/>
        <v/>
      </c>
      <c r="AD192" s="65">
        <f ca="1">Sheet3!N192</f>
        <v>5.9449211978040921</v>
      </c>
      <c r="AE192" s="65">
        <f ca="1">Sheet3!O192</f>
        <v>7.0382577185987989</v>
      </c>
      <c r="AF192" s="10" t="str">
        <f t="shared" ca="1" si="39"/>
        <v>Hedge</v>
      </c>
      <c r="AG192" s="10" t="str">
        <f t="shared" ca="1" si="40"/>
        <v/>
      </c>
      <c r="AH192" s="3" t="str">
        <f t="shared" ca="1" si="48"/>
        <v/>
      </c>
      <c r="AI192" s="5" t="str">
        <f t="shared" ca="1" si="41"/>
        <v/>
      </c>
    </row>
    <row r="193" spans="10:35" x14ac:dyDescent="0.2">
      <c r="J193" s="3">
        <v>191</v>
      </c>
      <c r="K193" s="72">
        <f t="shared" si="42"/>
        <v>0.23599999999999932</v>
      </c>
      <c r="L193" s="57">
        <f t="shared" ca="1" si="43"/>
        <v>259.1263847056382</v>
      </c>
      <c r="M193" s="55">
        <f t="shared" ca="1" si="44"/>
        <v>0.99903857925872608</v>
      </c>
      <c r="N193" s="56">
        <f t="shared" ca="1" si="45"/>
        <v>0.99971123886884128</v>
      </c>
      <c r="O193" s="55">
        <f t="shared" ca="1" si="46"/>
        <v>9.6142074127388889E-4</v>
      </c>
      <c r="P193" s="55">
        <f t="shared" ca="1" si="47"/>
        <v>2.8876113115875314E-4</v>
      </c>
      <c r="Q193" s="57">
        <f t="shared" ca="1" si="33"/>
        <v>173.96183854762415</v>
      </c>
      <c r="R193" s="57">
        <f t="shared" ca="1" si="34"/>
        <v>7.0601208834671775E-3</v>
      </c>
      <c r="S193" s="55">
        <f t="shared" ca="1" si="35"/>
        <v>0.99971123886884128</v>
      </c>
      <c r="T193" s="29">
        <f t="shared" ca="1" si="36"/>
        <v>-2.8876113115872126E-4</v>
      </c>
      <c r="U193" s="58"/>
      <c r="V193" s="10"/>
      <c r="W193" s="10"/>
      <c r="X193" s="10"/>
      <c r="Y193" s="10"/>
      <c r="Z193" s="10"/>
      <c r="AA193" s="64">
        <f ca="1">IFERROR(Sheet3!Q193,"")</f>
        <v>64.324449646737662</v>
      </c>
      <c r="AB193" s="10" t="str">
        <f t="shared" ca="1" si="37"/>
        <v/>
      </c>
      <c r="AC193" s="10" t="str">
        <f t="shared" ca="1" si="38"/>
        <v/>
      </c>
      <c r="AD193" s="65">
        <f ca="1">Sheet3!N193</f>
        <v>2.7449212679454149</v>
      </c>
      <c r="AE193" s="65">
        <f ca="1">Sheet3!O193</f>
        <v>4.1760334181632093</v>
      </c>
      <c r="AF193" s="10" t="str">
        <f t="shared" ca="1" si="39"/>
        <v>Hedge</v>
      </c>
      <c r="AG193" s="10" t="str">
        <f t="shared" ca="1" si="40"/>
        <v/>
      </c>
      <c r="AH193" s="3" t="str">
        <f t="shared" ca="1" si="48"/>
        <v/>
      </c>
      <c r="AI193" s="5" t="str">
        <f t="shared" ca="1" si="41"/>
        <v/>
      </c>
    </row>
    <row r="194" spans="10:35" x14ac:dyDescent="0.2">
      <c r="J194" s="3">
        <v>192</v>
      </c>
      <c r="K194" s="72">
        <f t="shared" si="42"/>
        <v>0.23199999999999932</v>
      </c>
      <c r="L194" s="57">
        <f t="shared" ca="1" si="43"/>
        <v>235.73447722603089</v>
      </c>
      <c r="M194" s="55">
        <f t="shared" ca="1" si="44"/>
        <v>0.9978123809410987</v>
      </c>
      <c r="N194" s="56">
        <f t="shared" ca="1" si="45"/>
        <v>0.99928102610468406</v>
      </c>
      <c r="O194" s="55">
        <f t="shared" ca="1" si="46"/>
        <v>2.1876190589013504E-3</v>
      </c>
      <c r="P194" s="55">
        <f t="shared" ca="1" si="47"/>
        <v>7.1897389531594294E-4</v>
      </c>
      <c r="Q194" s="57">
        <f t="shared" ca="1" si="33"/>
        <v>150.54910683127767</v>
      </c>
      <c r="R194" s="57">
        <f t="shared" ca="1" si="34"/>
        <v>1.6903182187174848E-2</v>
      </c>
      <c r="S194" s="55">
        <f t="shared" ca="1" si="35"/>
        <v>0.99928102610468406</v>
      </c>
      <c r="T194" s="29">
        <f t="shared" ca="1" si="36"/>
        <v>-7.1897389531594413E-4</v>
      </c>
      <c r="U194" s="58"/>
      <c r="V194" s="10"/>
      <c r="W194" s="10"/>
      <c r="X194" s="10"/>
      <c r="Y194" s="10"/>
      <c r="Z194" s="10"/>
      <c r="AA194" s="64">
        <f ca="1">IFERROR(Sheet3!Q194,"")</f>
        <v>52.936645318234646</v>
      </c>
      <c r="AB194" s="10" t="str">
        <f t="shared" ca="1" si="37"/>
        <v/>
      </c>
      <c r="AC194" s="10" t="str">
        <f t="shared" ca="1" si="38"/>
        <v/>
      </c>
      <c r="AD194" s="65">
        <f ca="1">Sheet3!N194</f>
        <v>-2.2636611097899504</v>
      </c>
      <c r="AE194" s="65">
        <f ca="1">Sheet3!O194</f>
        <v>-0.11709626713889709</v>
      </c>
      <c r="AF194" s="10" t="str">
        <f t="shared" ca="1" si="39"/>
        <v/>
      </c>
      <c r="AG194" s="10" t="str">
        <f t="shared" ca="1" si="40"/>
        <v/>
      </c>
      <c r="AH194" s="3" t="str">
        <f t="shared" ca="1" si="48"/>
        <v/>
      </c>
      <c r="AI194" s="5" t="str">
        <f t="shared" ca="1" si="41"/>
        <v/>
      </c>
    </row>
    <row r="195" spans="10:35" x14ac:dyDescent="0.2">
      <c r="J195" s="3">
        <v>193</v>
      </c>
      <c r="K195" s="72">
        <f t="shared" si="42"/>
        <v>0.22799999999999931</v>
      </c>
      <c r="L195" s="57">
        <f t="shared" ca="1" si="43"/>
        <v>230.67931560284975</v>
      </c>
      <c r="M195" s="55">
        <f t="shared" ca="1" si="44"/>
        <v>0.99753557768158674</v>
      </c>
      <c r="N195" s="56">
        <f t="shared" ca="1" si="45"/>
        <v>0.99917209765348791</v>
      </c>
      <c r="O195" s="55">
        <f t="shared" ca="1" si="46"/>
        <v>2.4644223184132831E-3</v>
      </c>
      <c r="P195" s="55">
        <f t="shared" ca="1" si="47"/>
        <v>8.2790234651205726E-4</v>
      </c>
      <c r="Q195" s="57">
        <f t="shared" ref="Q195:Q251" ca="1" si="49">IFERROR(MAX(((((L195*EXP(-$B$4*K195))*N195)-($B$2*EXP(-$B$3*K195))*M195)),0),"")</f>
        <v>145.46543372794133</v>
      </c>
      <c r="R195" s="57">
        <f t="shared" ref="R195:R251" ca="1" si="50">IFERROR(MAX(((($B$2*EXP(-$B$3*K195))*O195)-(L195*EXP(-$B$4*$B$6))*P195),0),"")</f>
        <v>1.9070042289594247E-2</v>
      </c>
      <c r="S195" s="55">
        <f t="shared" ref="S195:S251" ca="1" si="51">IFERROR(N195*EXP(-$B$4*K195),"")</f>
        <v>0.99917209765348791</v>
      </c>
      <c r="T195" s="29">
        <f t="shared" ref="T195:T251" ca="1" si="52">IFERROR((N195-1)*EXP(-$B$4*K195),"")</f>
        <v>-8.2790234651208827E-4</v>
      </c>
      <c r="U195" s="58"/>
      <c r="V195" s="10"/>
      <c r="W195" s="10"/>
      <c r="X195" s="10"/>
      <c r="Y195" s="10"/>
      <c r="Z195" s="10"/>
      <c r="AA195" s="64">
        <f ca="1">IFERROR(Sheet3!Q195,"")</f>
        <v>50.962668199125133</v>
      </c>
      <c r="AB195" s="10" t="str">
        <f t="shared" ref="AB195:AB251" ca="1" si="53">IF(AA195&gt;$B$12,"Hedge","")</f>
        <v/>
      </c>
      <c r="AC195" s="10" t="str">
        <f t="shared" ref="AC195:AC251" ca="1" si="54">IF(AA195="","",IF(AA195&lt;$B$13,"Exit Hedge",""))</f>
        <v/>
      </c>
      <c r="AD195" s="65">
        <f ca="1">Sheet3!N195</f>
        <v>-5.458015853686959</v>
      </c>
      <c r="AE195" s="65">
        <f ca="1">Sheet3!O195</f>
        <v>-3.6777093248376049</v>
      </c>
      <c r="AF195" s="10" t="str">
        <f t="shared" ref="AF195:AF251" ca="1" si="55">IF(AD195&gt;0,IF(AD195&lt;AE195,"Hedge",""),"")</f>
        <v/>
      </c>
      <c r="AG195" s="10" t="str">
        <f t="shared" ref="AG195:AG251" ca="1" si="56">IF(AD195&lt;0,IF(AD195&gt;AE195,"Exit Hedge",""),"")</f>
        <v/>
      </c>
      <c r="AH195" s="3" t="str">
        <f t="shared" ca="1" si="48"/>
        <v/>
      </c>
      <c r="AI195" s="5" t="str">
        <f t="shared" ref="AI195:AI251" ca="1" si="57">IF(AND(AG195="Exit Hedge",AC195="Exit Hedge"),"Exit Hedge","")</f>
        <v/>
      </c>
    </row>
    <row r="196" spans="10:35" x14ac:dyDescent="0.2">
      <c r="J196" s="3">
        <v>194</v>
      </c>
      <c r="K196" s="72">
        <f t="shared" ref="K196:K251" si="58">IFERROR(IF(K195-$B$7&gt;0,K195-$B$7,""),"")</f>
        <v>0.22399999999999931</v>
      </c>
      <c r="L196" s="57">
        <f t="shared" ref="L196:L251" ca="1" si="59">(L195+$B$8*$B$7*L195+$B$5*NORMSINV(RAND())*SQRT($B$7)*L195)</f>
        <v>238.93575336204665</v>
      </c>
      <c r="M196" s="55">
        <f t="shared" ref="M196:M251" ca="1" si="60">IFERROR(_xlfn.NORM.S.DIST((((LN(L196/$B$2)+($B$3-$B$4-($B$5^2)/2)*K196)/($B$5*SQRT(K196)))),TRUE),"")</f>
        <v>0.99838344104405474</v>
      </c>
      <c r="N196" s="56">
        <f t="shared" ref="N196:N251" ca="1" si="61">IFERROR(_xlfn.NORM.S.DIST((((LN(L196/$B$2)+($B$3-$B$4+($B$5^2)/2)*K196)/($B$5*SQRT(K196)))),TRUE),"")</f>
        <v>0.99947347982866452</v>
      </c>
      <c r="O196" s="55">
        <f t="shared" ref="O196:O251" ca="1" si="62">IFERROR(_xlfn.NORM.S.DIST(-(((LN(L196/$B$2)+($B$3-$B$4-($B$5^2)/2)*K196)/($B$5*SQRT(K196)))),TRUE),"")</f>
        <v>1.6165589559452623E-3</v>
      </c>
      <c r="P196" s="55">
        <f t="shared" ref="P196:P251" ca="1" si="63">IFERROR(_xlfn.NORM.S.DIST(-(((LN(L196/$B$2)+($B$3-$B$4+($B$5^2)/2)*K196)/($B$5*SQRT(K196)))),TRUE),"")</f>
        <v>5.2652017133552644E-4</v>
      </c>
      <c r="Q196" s="57">
        <f t="shared" ca="1" si="49"/>
        <v>153.6841412675679</v>
      </c>
      <c r="R196" s="57">
        <f t="shared" ca="1" si="50"/>
        <v>1.2029209167545935E-2</v>
      </c>
      <c r="S196" s="55">
        <f t="shared" ca="1" si="51"/>
        <v>0.99947347982866452</v>
      </c>
      <c r="T196" s="29">
        <f t="shared" ca="1" si="52"/>
        <v>-5.2652017133547613E-4</v>
      </c>
      <c r="U196" s="58"/>
      <c r="V196" s="10"/>
      <c r="W196" s="10"/>
      <c r="X196" s="10"/>
      <c r="Y196" s="10"/>
      <c r="Z196" s="10"/>
      <c r="AA196" s="64">
        <f ca="1">IFERROR(Sheet3!Q196,"")</f>
        <v>49.901165164687797</v>
      </c>
      <c r="AB196" s="10" t="str">
        <f t="shared" ca="1" si="53"/>
        <v/>
      </c>
      <c r="AC196" s="10" t="str">
        <f t="shared" ca="1" si="54"/>
        <v/>
      </c>
      <c r="AD196" s="65">
        <f ca="1">Sheet3!N196</f>
        <v>-5.6969456256266255</v>
      </c>
      <c r="AE196" s="65">
        <f ca="1">Sheet3!O196</f>
        <v>-5.0238668586969517</v>
      </c>
      <c r="AF196" s="10" t="str">
        <f t="shared" ca="1" si="55"/>
        <v/>
      </c>
      <c r="AG196" s="10" t="str">
        <f t="shared" ca="1" si="56"/>
        <v/>
      </c>
      <c r="AH196" s="3" t="str">
        <f t="shared" ca="1" si="48"/>
        <v/>
      </c>
      <c r="AI196" s="5" t="str">
        <f t="shared" ca="1" si="57"/>
        <v/>
      </c>
    </row>
    <row r="197" spans="10:35" x14ac:dyDescent="0.2">
      <c r="J197" s="3">
        <v>195</v>
      </c>
      <c r="K197" s="72">
        <f t="shared" si="58"/>
        <v>0.21999999999999931</v>
      </c>
      <c r="L197" s="57">
        <f t="shared" ca="1" si="59"/>
        <v>224.37071197742321</v>
      </c>
      <c r="M197" s="55">
        <f t="shared" ca="1" si="60"/>
        <v>0.99729570349896757</v>
      </c>
      <c r="N197" s="56">
        <f t="shared" ca="1" si="61"/>
        <v>0.99906444770501002</v>
      </c>
      <c r="O197" s="55">
        <f t="shared" ca="1" si="62"/>
        <v>2.7042965010324019E-3</v>
      </c>
      <c r="P197" s="55">
        <f t="shared" ca="1" si="63"/>
        <v>9.3555229498997871E-4</v>
      </c>
      <c r="Q197" s="57">
        <f t="shared" ca="1" si="49"/>
        <v>139.0971208925676</v>
      </c>
      <c r="R197" s="57">
        <f t="shared" ca="1" si="50"/>
        <v>2.0750655407040464E-2</v>
      </c>
      <c r="S197" s="55">
        <f t="shared" ca="1" si="51"/>
        <v>0.99906444770501002</v>
      </c>
      <c r="T197" s="29">
        <f t="shared" ca="1" si="52"/>
        <v>-9.3555229498998305E-4</v>
      </c>
      <c r="U197" s="58"/>
      <c r="V197" s="10"/>
      <c r="W197" s="10"/>
      <c r="X197" s="10"/>
      <c r="Y197" s="10"/>
      <c r="Z197" s="10"/>
      <c r="AA197" s="64">
        <f ca="1">IFERROR(Sheet3!Q197,"")</f>
        <v>43.573733713352723</v>
      </c>
      <c r="AB197" s="10" t="str">
        <f t="shared" ca="1" si="53"/>
        <v/>
      </c>
      <c r="AC197" s="10" t="str">
        <f t="shared" ca="1" si="54"/>
        <v/>
      </c>
      <c r="AD197" s="65">
        <f ca="1">Sheet3!N197</f>
        <v>-7.3865839802357982</v>
      </c>
      <c r="AE197" s="65">
        <f ca="1">Sheet3!O197</f>
        <v>-6.5990116063895163</v>
      </c>
      <c r="AF197" s="10" t="str">
        <f t="shared" ca="1" si="55"/>
        <v/>
      </c>
      <c r="AG197" s="10" t="str">
        <f t="shared" ca="1" si="56"/>
        <v/>
      </c>
      <c r="AH197" s="3" t="str">
        <f t="shared" ca="1" si="48"/>
        <v/>
      </c>
      <c r="AI197" s="5" t="str">
        <f t="shared" ca="1" si="57"/>
        <v/>
      </c>
    </row>
    <row r="198" spans="10:35" x14ac:dyDescent="0.2">
      <c r="J198" s="3">
        <v>196</v>
      </c>
      <c r="K198" s="72">
        <f t="shared" si="58"/>
        <v>0.2159999999999993</v>
      </c>
      <c r="L198" s="57">
        <f t="shared" ca="1" si="59"/>
        <v>207.08917935625593</v>
      </c>
      <c r="M198" s="55">
        <f t="shared" ca="1" si="60"/>
        <v>0.99480859800488564</v>
      </c>
      <c r="N198" s="56">
        <f t="shared" ca="1" si="61"/>
        <v>0.99806238367532762</v>
      </c>
      <c r="O198" s="55">
        <f t="shared" ca="1" si="62"/>
        <v>5.1914019951143772E-3</v>
      </c>
      <c r="P198" s="55">
        <f t="shared" ca="1" si="63"/>
        <v>1.9376163246723453E-3</v>
      </c>
      <c r="Q198" s="57">
        <f t="shared" ca="1" si="49"/>
        <v>121.80582340222324</v>
      </c>
      <c r="R198" s="57">
        <f t="shared" ca="1" si="50"/>
        <v>4.1697276993107102E-2</v>
      </c>
      <c r="S198" s="55">
        <f t="shared" ca="1" si="51"/>
        <v>0.99806238367532762</v>
      </c>
      <c r="T198" s="29">
        <f t="shared" ca="1" si="52"/>
        <v>-1.9376163246723754E-3</v>
      </c>
      <c r="U198" s="58"/>
      <c r="V198" s="10"/>
      <c r="W198" s="10"/>
      <c r="X198" s="10"/>
      <c r="Y198" s="10"/>
      <c r="Z198" s="10"/>
      <c r="AA198" s="64">
        <f ca="1">IFERROR(Sheet3!Q198,"")</f>
        <v>39.126276605544497</v>
      </c>
      <c r="AB198" s="10" t="str">
        <f t="shared" ca="1" si="53"/>
        <v/>
      </c>
      <c r="AC198" s="10" t="str">
        <f t="shared" ca="1" si="54"/>
        <v/>
      </c>
      <c r="AD198" s="65">
        <f ca="1">Sheet3!N198</f>
        <v>-10.099489853500614</v>
      </c>
      <c r="AE198" s="65">
        <f ca="1">Sheet3!O198</f>
        <v>-8.9326637711302492</v>
      </c>
      <c r="AF198" s="10" t="str">
        <f t="shared" ca="1" si="55"/>
        <v/>
      </c>
      <c r="AG198" s="10" t="str">
        <f t="shared" ca="1" si="56"/>
        <v/>
      </c>
      <c r="AH198" s="3" t="str">
        <f t="shared" ca="1" si="48"/>
        <v/>
      </c>
      <c r="AI198" s="5" t="str">
        <f t="shared" ca="1" si="57"/>
        <v/>
      </c>
    </row>
    <row r="199" spans="10:35" x14ac:dyDescent="0.2">
      <c r="J199" s="3">
        <v>197</v>
      </c>
      <c r="K199" s="72">
        <f t="shared" si="58"/>
        <v>0.2119999999999993</v>
      </c>
      <c r="L199" s="57">
        <f t="shared" ca="1" si="59"/>
        <v>202.43797358352037</v>
      </c>
      <c r="M199" s="55">
        <f t="shared" ca="1" si="60"/>
        <v>0.99410420845015934</v>
      </c>
      <c r="N199" s="56">
        <f t="shared" ca="1" si="61"/>
        <v>0.99774873965712518</v>
      </c>
      <c r="O199" s="55">
        <f t="shared" ca="1" si="62"/>
        <v>5.8957915498406809E-3</v>
      </c>
      <c r="P199" s="55">
        <f t="shared" ca="1" si="63"/>
        <v>2.2512603428748012E-3</v>
      </c>
      <c r="Q199" s="57">
        <f t="shared" ca="1" si="49"/>
        <v>117.12969708335721</v>
      </c>
      <c r="R199" s="57">
        <f t="shared" ca="1" si="50"/>
        <v>4.7499279752808321E-2</v>
      </c>
      <c r="S199" s="55">
        <f t="shared" ca="1" si="51"/>
        <v>0.99774873965712518</v>
      </c>
      <c r="T199" s="29">
        <f t="shared" ca="1" si="52"/>
        <v>-2.2512603428748168E-3</v>
      </c>
      <c r="U199" s="58"/>
      <c r="V199" s="10"/>
      <c r="W199" s="10"/>
      <c r="X199" s="10"/>
      <c r="Y199" s="10"/>
      <c r="Z199" s="10"/>
      <c r="AA199" s="64">
        <f ca="1">IFERROR(Sheet3!Q199,"")</f>
        <v>32.057538238753764</v>
      </c>
      <c r="AB199" s="10" t="str">
        <f t="shared" ca="1" si="53"/>
        <v/>
      </c>
      <c r="AC199" s="10" t="str">
        <f t="shared" ca="1" si="54"/>
        <v/>
      </c>
      <c r="AD199" s="65">
        <f ca="1">Sheet3!N199</f>
        <v>-11.493234432039912</v>
      </c>
      <c r="AE199" s="65">
        <f ca="1">Sheet3!O199</f>
        <v>-10.639710878403358</v>
      </c>
      <c r="AF199" s="10" t="str">
        <f t="shared" ca="1" si="55"/>
        <v/>
      </c>
      <c r="AG199" s="10" t="str">
        <f t="shared" ca="1" si="56"/>
        <v/>
      </c>
      <c r="AH199" s="3" t="str">
        <f t="shared" ca="1" si="48"/>
        <v/>
      </c>
      <c r="AI199" s="5" t="str">
        <f t="shared" ca="1" si="57"/>
        <v/>
      </c>
    </row>
    <row r="200" spans="10:35" x14ac:dyDescent="0.2">
      <c r="J200" s="3">
        <v>198</v>
      </c>
      <c r="K200" s="72">
        <f t="shared" si="58"/>
        <v>0.2079999999999993</v>
      </c>
      <c r="L200" s="57">
        <f t="shared" ca="1" si="59"/>
        <v>216.36257194994735</v>
      </c>
      <c r="M200" s="55">
        <f t="shared" ca="1" si="60"/>
        <v>0.99704499261882296</v>
      </c>
      <c r="N200" s="56">
        <f t="shared" ca="1" si="61"/>
        <v>0.99893678624141136</v>
      </c>
      <c r="O200" s="55">
        <f t="shared" ca="1" si="62"/>
        <v>2.9550073811770734E-3</v>
      </c>
      <c r="P200" s="55">
        <f t="shared" ca="1" si="63"/>
        <v>1.0632137585886465E-3</v>
      </c>
      <c r="Q200" s="57">
        <f t="shared" ca="1" si="49"/>
        <v>130.99834066119485</v>
      </c>
      <c r="R200" s="57">
        <f t="shared" ca="1" si="50"/>
        <v>2.2278102162288732E-2</v>
      </c>
      <c r="S200" s="55">
        <f t="shared" ca="1" si="51"/>
        <v>0.99893678624141136</v>
      </c>
      <c r="T200" s="29">
        <f t="shared" ca="1" si="52"/>
        <v>-1.0632137585886436E-3</v>
      </c>
      <c r="U200" s="58"/>
      <c r="V200" s="10"/>
      <c r="W200" s="10"/>
      <c r="X200" s="10"/>
      <c r="Y200" s="10"/>
      <c r="Z200" s="10"/>
      <c r="AA200" s="64">
        <f ca="1">IFERROR(Sheet3!Q200,"")</f>
        <v>33.753520565415982</v>
      </c>
      <c r="AB200" s="10" t="str">
        <f t="shared" ca="1" si="53"/>
        <v/>
      </c>
      <c r="AC200" s="10" t="str">
        <f t="shared" ca="1" si="54"/>
        <v/>
      </c>
      <c r="AD200" s="65">
        <f ca="1">Sheet3!N200</f>
        <v>-9.61373612960125</v>
      </c>
      <c r="AE200" s="65">
        <f ca="1">Sheet3!O200</f>
        <v>-9.9557277125352872</v>
      </c>
      <c r="AF200" s="10" t="str">
        <f t="shared" ca="1" si="55"/>
        <v/>
      </c>
      <c r="AG200" s="10" t="str">
        <f t="shared" ca="1" si="56"/>
        <v>Exit Hedge</v>
      </c>
      <c r="AH200" s="3" t="str">
        <f t="shared" ca="1" si="48"/>
        <v/>
      </c>
      <c r="AI200" s="5" t="str">
        <f t="shared" ca="1" si="57"/>
        <v/>
      </c>
    </row>
    <row r="201" spans="10:35" x14ac:dyDescent="0.2">
      <c r="J201" s="3">
        <v>199</v>
      </c>
      <c r="K201" s="72">
        <f t="shared" si="58"/>
        <v>0.20399999999999929</v>
      </c>
      <c r="L201" s="57">
        <f t="shared" ca="1" si="59"/>
        <v>214.39898015090236</v>
      </c>
      <c r="M201" s="55">
        <f t="shared" ca="1" si="60"/>
        <v>0.99704482677410833</v>
      </c>
      <c r="N201" s="56">
        <f t="shared" ca="1" si="61"/>
        <v>0.99892568105684987</v>
      </c>
      <c r="O201" s="55">
        <f t="shared" ca="1" si="62"/>
        <v>2.9551732258917204E-3</v>
      </c>
      <c r="P201" s="55">
        <f t="shared" ca="1" si="63"/>
        <v>1.0743189431500939E-3</v>
      </c>
      <c r="Q201" s="57">
        <f t="shared" ca="1" si="49"/>
        <v>129.00381597937979</v>
      </c>
      <c r="R201" s="57">
        <f t="shared" ca="1" si="50"/>
        <v>2.2089896482784699E-2</v>
      </c>
      <c r="S201" s="55">
        <f t="shared" ca="1" si="51"/>
        <v>0.99892568105684987</v>
      </c>
      <c r="T201" s="29">
        <f t="shared" ca="1" si="52"/>
        <v>-1.0743189431501321E-3</v>
      </c>
      <c r="U201" s="58"/>
      <c r="V201" s="10"/>
      <c r="W201" s="10"/>
      <c r="X201" s="10"/>
      <c r="Y201" s="10"/>
      <c r="Z201" s="10"/>
      <c r="AA201" s="64">
        <f ca="1">IFERROR(Sheet3!Q201,"")</f>
        <v>34.156864405202839</v>
      </c>
      <c r="AB201" s="10" t="str">
        <f t="shared" ca="1" si="53"/>
        <v/>
      </c>
      <c r="AC201" s="10" t="str">
        <f t="shared" ca="1" si="54"/>
        <v/>
      </c>
      <c r="AD201" s="65">
        <f ca="1">Sheet3!N201</f>
        <v>-8.2322335328665588</v>
      </c>
      <c r="AE201" s="65">
        <f ca="1">Sheet3!O201</f>
        <v>-8.8067315927561349</v>
      </c>
      <c r="AF201" s="10" t="str">
        <f t="shared" ca="1" si="55"/>
        <v/>
      </c>
      <c r="AG201" s="10" t="str">
        <f t="shared" ca="1" si="56"/>
        <v>Exit Hedge</v>
      </c>
      <c r="AH201" s="3" t="str">
        <f t="shared" ref="AH201:AH251" ca="1" si="64">IF(AND(AF201="Hedge",AB201="Hedge"),"Hedge","")</f>
        <v/>
      </c>
      <c r="AI201" s="5" t="str">
        <f t="shared" ca="1" si="57"/>
        <v/>
      </c>
    </row>
    <row r="202" spans="10:35" x14ac:dyDescent="0.2">
      <c r="J202" s="3">
        <v>200</v>
      </c>
      <c r="K202" s="72">
        <f t="shared" si="58"/>
        <v>0.19999999999999929</v>
      </c>
      <c r="L202" s="57">
        <f t="shared" ca="1" si="59"/>
        <v>223.06914951162065</v>
      </c>
      <c r="M202" s="55">
        <f t="shared" ca="1" si="60"/>
        <v>0.99818544692480893</v>
      </c>
      <c r="N202" s="56">
        <f t="shared" ca="1" si="61"/>
        <v>0.99936299426157083</v>
      </c>
      <c r="O202" s="55">
        <f t="shared" ca="1" si="62"/>
        <v>1.8145530751910396E-3</v>
      </c>
      <c r="P202" s="55">
        <f t="shared" ca="1" si="63"/>
        <v>6.3700573842913539E-4</v>
      </c>
      <c r="Q202" s="57">
        <f t="shared" ca="1" si="49"/>
        <v>137.63409331712214</v>
      </c>
      <c r="R202" s="57">
        <f t="shared" ca="1" si="50"/>
        <v>1.2953620673665678E-2</v>
      </c>
      <c r="S202" s="55">
        <f t="shared" ca="1" si="51"/>
        <v>0.99936299426157083</v>
      </c>
      <c r="T202" s="29">
        <f t="shared" ca="1" si="52"/>
        <v>-6.3700573842917496E-4</v>
      </c>
      <c r="U202" s="58"/>
      <c r="V202" s="10"/>
      <c r="W202" s="10"/>
      <c r="X202" s="10"/>
      <c r="Y202" s="10"/>
      <c r="Z202" s="10"/>
      <c r="AA202" s="64">
        <f ca="1">IFERROR(Sheet3!Q202,"")</f>
        <v>30.140547245737466</v>
      </c>
      <c r="AB202" s="10" t="str">
        <f t="shared" ca="1" si="53"/>
        <v/>
      </c>
      <c r="AC202" s="10" t="str">
        <f t="shared" ca="1" si="54"/>
        <v/>
      </c>
      <c r="AD202" s="65">
        <f ca="1">Sheet3!N202</f>
        <v>-5.7905939976545255</v>
      </c>
      <c r="AE202" s="65">
        <f ca="1">Sheet3!O202</f>
        <v>-6.7959731960217287</v>
      </c>
      <c r="AF202" s="10" t="str">
        <f t="shared" ca="1" si="55"/>
        <v/>
      </c>
      <c r="AG202" s="10" t="str">
        <f t="shared" ca="1" si="56"/>
        <v>Exit Hedge</v>
      </c>
      <c r="AH202" s="3" t="str">
        <f t="shared" ca="1" si="64"/>
        <v/>
      </c>
      <c r="AI202" s="5" t="str">
        <f t="shared" ca="1" si="57"/>
        <v/>
      </c>
    </row>
    <row r="203" spans="10:35" x14ac:dyDescent="0.2">
      <c r="J203" s="3">
        <v>201</v>
      </c>
      <c r="K203" s="72">
        <f t="shared" si="58"/>
        <v>0.19599999999999929</v>
      </c>
      <c r="L203" s="57">
        <f t="shared" ca="1" si="59"/>
        <v>218.18076282900688</v>
      </c>
      <c r="M203" s="55">
        <f t="shared" ca="1" si="60"/>
        <v>0.99793953310459282</v>
      </c>
      <c r="N203" s="56">
        <f t="shared" ca="1" si="61"/>
        <v>0.99926020284757455</v>
      </c>
      <c r="O203" s="55">
        <f t="shared" ca="1" si="62"/>
        <v>2.060466895407159E-3</v>
      </c>
      <c r="P203" s="55">
        <f t="shared" ca="1" si="63"/>
        <v>7.397971524254227E-4</v>
      </c>
      <c r="Q203" s="57">
        <f t="shared" ca="1" si="49"/>
        <v>132.71670287507001</v>
      </c>
      <c r="R203" s="57">
        <f t="shared" ca="1" si="50"/>
        <v>1.4716682464301689E-2</v>
      </c>
      <c r="S203" s="55">
        <f t="shared" ca="1" si="51"/>
        <v>0.99926020284757455</v>
      </c>
      <c r="T203" s="29">
        <f t="shared" ca="1" si="52"/>
        <v>-7.3979715242544763E-4</v>
      </c>
      <c r="U203" s="58"/>
      <c r="V203" s="10"/>
      <c r="W203" s="10"/>
      <c r="X203" s="10"/>
      <c r="Y203" s="10"/>
      <c r="Z203" s="10"/>
      <c r="AA203" s="64">
        <f ca="1">IFERROR(Sheet3!Q203,"")</f>
        <v>29.181585320960693</v>
      </c>
      <c r="AB203" s="10" t="str">
        <f t="shared" ca="1" si="53"/>
        <v/>
      </c>
      <c r="AC203" s="10" t="str">
        <f t="shared" ca="1" si="54"/>
        <v>Exit Hedge</v>
      </c>
      <c r="AD203" s="65">
        <f ca="1">Sheet3!N203</f>
        <v>-4.7541315367129471</v>
      </c>
      <c r="AE203" s="65">
        <f ca="1">Sheet3!O203</f>
        <v>-5.4347454231492076</v>
      </c>
      <c r="AF203" s="10" t="str">
        <f t="shared" ca="1" si="55"/>
        <v/>
      </c>
      <c r="AG203" s="10" t="str">
        <f t="shared" ca="1" si="56"/>
        <v>Exit Hedge</v>
      </c>
      <c r="AH203" s="3" t="str">
        <f t="shared" ca="1" si="64"/>
        <v/>
      </c>
      <c r="AI203" s="5" t="str">
        <f t="shared" ca="1" si="57"/>
        <v>Exit Hedge</v>
      </c>
    </row>
    <row r="204" spans="10:35" x14ac:dyDescent="0.2">
      <c r="J204" s="3">
        <v>202</v>
      </c>
      <c r="K204" s="72">
        <f t="shared" si="58"/>
        <v>0.19199999999999928</v>
      </c>
      <c r="L204" s="57">
        <f t="shared" ca="1" si="59"/>
        <v>228.64636540289422</v>
      </c>
      <c r="M204" s="55">
        <f t="shared" ca="1" si="60"/>
        <v>0.9988681315682304</v>
      </c>
      <c r="N204" s="56">
        <f t="shared" ca="1" si="61"/>
        <v>0.99961025853086694</v>
      </c>
      <c r="O204" s="55">
        <f t="shared" ca="1" si="62"/>
        <v>1.1318684317695609E-3</v>
      </c>
      <c r="P204" s="55">
        <f t="shared" ca="1" si="63"/>
        <v>3.8974146913308425E-4</v>
      </c>
      <c r="Q204" s="57">
        <f t="shared" ca="1" si="49"/>
        <v>143.14448346224404</v>
      </c>
      <c r="R204" s="57">
        <f t="shared" ca="1" si="50"/>
        <v>7.6725950295495754E-3</v>
      </c>
      <c r="S204" s="55">
        <f t="shared" ca="1" si="51"/>
        <v>0.99961025853086694</v>
      </c>
      <c r="T204" s="29">
        <f t="shared" ca="1" si="52"/>
        <v>-3.8974146913306473E-4</v>
      </c>
      <c r="U204" s="58"/>
      <c r="V204" s="10"/>
      <c r="W204" s="10"/>
      <c r="X204" s="10"/>
      <c r="Y204" s="10"/>
      <c r="Z204" s="10"/>
      <c r="AA204" s="64">
        <f ca="1">IFERROR(Sheet3!Q204,"")</f>
        <v>28.176728908744977</v>
      </c>
      <c r="AB204" s="10" t="str">
        <f t="shared" ca="1" si="53"/>
        <v/>
      </c>
      <c r="AC204" s="10" t="str">
        <f t="shared" ca="1" si="54"/>
        <v>Exit Hedge</v>
      </c>
      <c r="AD204" s="65">
        <f ca="1">Sheet3!N204</f>
        <v>-2.4889957785782997</v>
      </c>
      <c r="AE204" s="65">
        <f ca="1">Sheet3!O204</f>
        <v>-3.4709123267686026</v>
      </c>
      <c r="AF204" s="10" t="str">
        <f t="shared" ca="1" si="55"/>
        <v/>
      </c>
      <c r="AG204" s="10" t="str">
        <f t="shared" ca="1" si="56"/>
        <v>Exit Hedge</v>
      </c>
      <c r="AH204" s="3" t="str">
        <f t="shared" ca="1" si="64"/>
        <v/>
      </c>
      <c r="AI204" s="5" t="str">
        <f t="shared" ca="1" si="57"/>
        <v>Exit Hedge</v>
      </c>
    </row>
    <row r="205" spans="10:35" x14ac:dyDescent="0.2">
      <c r="J205" s="3">
        <v>203</v>
      </c>
      <c r="K205" s="72">
        <f t="shared" si="58"/>
        <v>0.18799999999999928</v>
      </c>
      <c r="L205" s="57">
        <f t="shared" ca="1" si="59"/>
        <v>241.28618694208222</v>
      </c>
      <c r="M205" s="55">
        <f t="shared" ca="1" si="60"/>
        <v>0.99945246580929425</v>
      </c>
      <c r="N205" s="56">
        <f t="shared" ca="1" si="61"/>
        <v>0.99982041752152262</v>
      </c>
      <c r="O205" s="55">
        <f t="shared" ca="1" si="62"/>
        <v>5.4753419070579362E-4</v>
      </c>
      <c r="P205" s="55">
        <f t="shared" ca="1" si="63"/>
        <v>1.795824784773881E-4</v>
      </c>
      <c r="Q205" s="57">
        <f t="shared" ca="1" si="49"/>
        <v>155.74934891637236</v>
      </c>
      <c r="R205" s="57">
        <f t="shared" ca="1" si="50"/>
        <v>3.5054912868568433E-3</v>
      </c>
      <c r="S205" s="55">
        <f t="shared" ca="1" si="51"/>
        <v>0.99982041752152262</v>
      </c>
      <c r="T205" s="29">
        <f t="shared" ca="1" si="52"/>
        <v>-1.7958247847738029E-4</v>
      </c>
      <c r="U205" s="58"/>
      <c r="V205" s="10"/>
      <c r="W205" s="10"/>
      <c r="X205" s="10"/>
      <c r="Y205" s="10"/>
      <c r="Z205" s="10"/>
      <c r="AA205" s="64">
        <f ca="1">IFERROR(Sheet3!Q205,"")</f>
        <v>37.899450214998197</v>
      </c>
      <c r="AB205" s="10" t="str">
        <f t="shared" ca="1" si="53"/>
        <v/>
      </c>
      <c r="AC205" s="10" t="str">
        <f t="shared" ca="1" si="54"/>
        <v/>
      </c>
      <c r="AD205" s="65">
        <f ca="1">Sheet3!N205</f>
        <v>0.57031921622385084</v>
      </c>
      <c r="AE205" s="65">
        <f ca="1">Sheet3!O205</f>
        <v>-0.77675796477363379</v>
      </c>
      <c r="AF205" s="10" t="str">
        <f t="shared" ca="1" si="55"/>
        <v/>
      </c>
      <c r="AG205" s="10" t="str">
        <f t="shared" ca="1" si="56"/>
        <v/>
      </c>
      <c r="AH205" s="3" t="str">
        <f t="shared" ca="1" si="64"/>
        <v/>
      </c>
      <c r="AI205" s="5" t="str">
        <f t="shared" ca="1" si="57"/>
        <v/>
      </c>
    </row>
    <row r="206" spans="10:35" x14ac:dyDescent="0.2">
      <c r="J206" s="3">
        <v>204</v>
      </c>
      <c r="K206" s="72">
        <f t="shared" si="58"/>
        <v>0.18399999999999928</v>
      </c>
      <c r="L206" s="57">
        <f t="shared" ca="1" si="59"/>
        <v>243.54479444629754</v>
      </c>
      <c r="M206" s="55">
        <f t="shared" ca="1" si="60"/>
        <v>0.99957085888287367</v>
      </c>
      <c r="N206" s="56">
        <f t="shared" ca="1" si="61"/>
        <v>0.99986022452654177</v>
      </c>
      <c r="O206" s="55">
        <f t="shared" ca="1" si="62"/>
        <v>4.2914111712637188E-4</v>
      </c>
      <c r="P206" s="55">
        <f t="shared" ca="1" si="63"/>
        <v>1.3977547345818343E-4</v>
      </c>
      <c r="Q206" s="57">
        <f t="shared" ca="1" si="49"/>
        <v>157.97633136915476</v>
      </c>
      <c r="R206" s="57">
        <f t="shared" ca="1" si="50"/>
        <v>2.6805071995586252E-3</v>
      </c>
      <c r="S206" s="55">
        <f t="shared" ca="1" si="51"/>
        <v>0.99986022452654177</v>
      </c>
      <c r="T206" s="29">
        <f t="shared" ca="1" si="52"/>
        <v>-1.3977547345822572E-4</v>
      </c>
      <c r="U206" s="58"/>
      <c r="V206" s="10"/>
      <c r="W206" s="10"/>
      <c r="X206" s="10"/>
      <c r="Y206" s="10"/>
      <c r="Z206" s="10"/>
      <c r="AA206" s="64">
        <f ca="1">IFERROR(Sheet3!Q206,"")</f>
        <v>40.619868944242278</v>
      </c>
      <c r="AB206" s="10" t="str">
        <f t="shared" ca="1" si="53"/>
        <v/>
      </c>
      <c r="AC206" s="10" t="str">
        <f t="shared" ca="1" si="54"/>
        <v/>
      </c>
      <c r="AD206" s="65">
        <f ca="1">Sheet3!N206</f>
        <v>2.4650802662654314</v>
      </c>
      <c r="AE206" s="65">
        <f ca="1">Sheet3!O206</f>
        <v>1.384467522585743</v>
      </c>
      <c r="AF206" s="10" t="str">
        <f t="shared" ca="1" si="55"/>
        <v/>
      </c>
      <c r="AG206" s="10" t="str">
        <f t="shared" ca="1" si="56"/>
        <v/>
      </c>
      <c r="AH206" s="3" t="str">
        <f t="shared" ca="1" si="64"/>
        <v/>
      </c>
      <c r="AI206" s="5" t="str">
        <f t="shared" ca="1" si="57"/>
        <v/>
      </c>
    </row>
    <row r="207" spans="10:35" x14ac:dyDescent="0.2">
      <c r="J207" s="3">
        <v>205</v>
      </c>
      <c r="K207" s="72">
        <f t="shared" si="58"/>
        <v>0.17999999999999927</v>
      </c>
      <c r="L207" s="57">
        <f t="shared" ca="1" si="59"/>
        <v>229.35525648980945</v>
      </c>
      <c r="M207" s="55">
        <f t="shared" ca="1" si="60"/>
        <v>0.99923800007028474</v>
      </c>
      <c r="N207" s="56">
        <f t="shared" ca="1" si="61"/>
        <v>0.99973690691118611</v>
      </c>
      <c r="O207" s="55">
        <f t="shared" ca="1" si="62"/>
        <v>7.6199992971531132E-4</v>
      </c>
      <c r="P207" s="55">
        <f t="shared" ca="1" si="63"/>
        <v>2.6309308881388127E-4</v>
      </c>
      <c r="Q207" s="57">
        <f t="shared" ca="1" si="49"/>
        <v>143.75818864873227</v>
      </c>
      <c r="R207" s="57">
        <f t="shared" ca="1" si="50"/>
        <v>4.8869006310709937E-3</v>
      </c>
      <c r="S207" s="55">
        <f t="shared" ca="1" si="51"/>
        <v>0.99973690691118611</v>
      </c>
      <c r="T207" s="29">
        <f t="shared" ca="1" si="52"/>
        <v>-2.6309308881389271E-4</v>
      </c>
      <c r="U207" s="58"/>
      <c r="V207" s="10"/>
      <c r="W207" s="10"/>
      <c r="X207" s="10"/>
      <c r="Y207" s="10"/>
      <c r="Z207" s="10"/>
      <c r="AA207" s="64">
        <f ca="1">IFERROR(Sheet3!Q207,"")</f>
        <v>39.532070065128281</v>
      </c>
      <c r="AB207" s="10" t="str">
        <f t="shared" ca="1" si="53"/>
        <v/>
      </c>
      <c r="AC207" s="10" t="str">
        <f t="shared" ca="1" si="54"/>
        <v/>
      </c>
      <c r="AD207" s="65">
        <f ca="1">Sheet3!N207</f>
        <v>1.4193424143381606</v>
      </c>
      <c r="AE207" s="65">
        <f ca="1">Sheet3!O207</f>
        <v>1.4077174504206882</v>
      </c>
      <c r="AF207" s="10" t="str">
        <f t="shared" ca="1" si="55"/>
        <v/>
      </c>
      <c r="AG207" s="10" t="str">
        <f t="shared" ca="1" si="56"/>
        <v/>
      </c>
      <c r="AH207" s="3" t="str">
        <f t="shared" ca="1" si="64"/>
        <v/>
      </c>
      <c r="AI207" s="5" t="str">
        <f t="shared" ca="1" si="57"/>
        <v/>
      </c>
    </row>
    <row r="208" spans="10:35" x14ac:dyDescent="0.2">
      <c r="J208" s="3">
        <v>206</v>
      </c>
      <c r="K208" s="72">
        <f t="shared" si="58"/>
        <v>0.17599999999999927</v>
      </c>
      <c r="L208" s="57">
        <f t="shared" ca="1" si="59"/>
        <v>238.54870840807908</v>
      </c>
      <c r="M208" s="55">
        <f t="shared" ca="1" si="60"/>
        <v>0.99958386988957382</v>
      </c>
      <c r="N208" s="56">
        <f t="shared" ca="1" si="61"/>
        <v>0.99986128068906532</v>
      </c>
      <c r="O208" s="55">
        <f t="shared" ca="1" si="62"/>
        <v>4.1613011042616676E-4</v>
      </c>
      <c r="P208" s="55">
        <f t="shared" ca="1" si="63"/>
        <v>1.3871931093467708E-4</v>
      </c>
      <c r="Q208" s="57">
        <f t="shared" ca="1" si="49"/>
        <v>152.91847447948297</v>
      </c>
      <c r="R208" s="57">
        <f t="shared" ca="1" si="50"/>
        <v>2.54306449150693E-3</v>
      </c>
      <c r="S208" s="55">
        <f t="shared" ca="1" si="51"/>
        <v>0.99986128068906532</v>
      </c>
      <c r="T208" s="29">
        <f t="shared" ca="1" si="52"/>
        <v>-1.3871931093467627E-4</v>
      </c>
      <c r="U208" s="58"/>
      <c r="V208" s="10"/>
      <c r="W208" s="10"/>
      <c r="X208" s="10"/>
      <c r="Y208" s="10"/>
      <c r="Z208" s="10"/>
      <c r="AA208" s="64">
        <f ca="1">IFERROR(Sheet3!Q208,"")</f>
        <v>51.099282029795546</v>
      </c>
      <c r="AB208" s="10" t="str">
        <f t="shared" ca="1" si="53"/>
        <v/>
      </c>
      <c r="AC208" s="10" t="str">
        <f t="shared" ca="1" si="54"/>
        <v/>
      </c>
      <c r="AD208" s="65">
        <f ca="1">Sheet3!N208</f>
        <v>1.9927863214570607</v>
      </c>
      <c r="AE208" s="65">
        <f ca="1">Sheet3!O208</f>
        <v>1.7977633644449367</v>
      </c>
      <c r="AF208" s="10" t="str">
        <f t="shared" ca="1" si="55"/>
        <v/>
      </c>
      <c r="AG208" s="10" t="str">
        <f t="shared" ca="1" si="56"/>
        <v/>
      </c>
      <c r="AH208" s="3" t="str">
        <f t="shared" ca="1" si="64"/>
        <v/>
      </c>
      <c r="AI208" s="5" t="str">
        <f t="shared" ca="1" si="57"/>
        <v/>
      </c>
    </row>
    <row r="209" spans="10:35" x14ac:dyDescent="0.2">
      <c r="J209" s="3">
        <v>207</v>
      </c>
      <c r="K209" s="72">
        <f t="shared" si="58"/>
        <v>0.17199999999999926</v>
      </c>
      <c r="L209" s="57">
        <f t="shared" ca="1" si="59"/>
        <v>234.78645104031551</v>
      </c>
      <c r="M209" s="55">
        <f t="shared" ca="1" si="60"/>
        <v>0.99956240260160678</v>
      </c>
      <c r="N209" s="56">
        <f t="shared" ca="1" si="61"/>
        <v>0.9998516467049926</v>
      </c>
      <c r="O209" s="55">
        <f t="shared" ca="1" si="62"/>
        <v>4.3759739839320554E-4</v>
      </c>
      <c r="P209" s="55">
        <f t="shared" ca="1" si="63"/>
        <v>1.4835329500743099E-4</v>
      </c>
      <c r="Q209" s="57">
        <f t="shared" ca="1" si="49"/>
        <v>149.12549552722842</v>
      </c>
      <c r="R209" s="57">
        <f t="shared" ca="1" si="50"/>
        <v>2.654829387904685E-3</v>
      </c>
      <c r="S209" s="55">
        <f t="shared" ca="1" si="51"/>
        <v>0.9998516467049926</v>
      </c>
      <c r="T209" s="29">
        <f t="shared" ca="1" si="52"/>
        <v>-1.4835329500739736E-4</v>
      </c>
      <c r="U209" s="58"/>
      <c r="V209" s="10"/>
      <c r="W209" s="10"/>
      <c r="X209" s="10"/>
      <c r="Y209" s="10"/>
      <c r="Z209" s="10"/>
      <c r="AA209" s="64">
        <f ca="1">IFERROR(Sheet3!Q209,"")</f>
        <v>51.620680125373021</v>
      </c>
      <c r="AB209" s="10" t="str">
        <f t="shared" ca="1" si="53"/>
        <v/>
      </c>
      <c r="AC209" s="10" t="str">
        <f t="shared" ca="1" si="54"/>
        <v/>
      </c>
      <c r="AD209" s="65">
        <f ca="1">Sheet3!N209</f>
        <v>1.6641363347881679</v>
      </c>
      <c r="AE209" s="65">
        <f ca="1">Sheet3!O209</f>
        <v>1.7086786780070908</v>
      </c>
      <c r="AF209" s="10" t="str">
        <f t="shared" ca="1" si="55"/>
        <v>Hedge</v>
      </c>
      <c r="AG209" s="10" t="str">
        <f t="shared" ca="1" si="56"/>
        <v/>
      </c>
      <c r="AH209" s="3" t="str">
        <f t="shared" ca="1" si="64"/>
        <v/>
      </c>
      <c r="AI209" s="5" t="str">
        <f t="shared" ca="1" si="57"/>
        <v/>
      </c>
    </row>
    <row r="210" spans="10:35" x14ac:dyDescent="0.2">
      <c r="J210" s="3">
        <v>208</v>
      </c>
      <c r="K210" s="72">
        <f t="shared" si="58"/>
        <v>0.16799999999999926</v>
      </c>
      <c r="L210" s="57">
        <f t="shared" ca="1" si="59"/>
        <v>229.61659284419062</v>
      </c>
      <c r="M210" s="55">
        <f t="shared" ca="1" si="60"/>
        <v>0.9995022412097686</v>
      </c>
      <c r="N210" s="56">
        <f t="shared" ca="1" si="61"/>
        <v>0.99982734956836306</v>
      </c>
      <c r="O210" s="55">
        <f t="shared" ca="1" si="62"/>
        <v>4.977587902313806E-4</v>
      </c>
      <c r="P210" s="55">
        <f t="shared" ca="1" si="63"/>
        <v>1.7265043163697711E-4</v>
      </c>
      <c r="Q210" s="57">
        <f t="shared" ca="1" si="49"/>
        <v>143.92514981460639</v>
      </c>
      <c r="R210" s="57">
        <f t="shared" ca="1" si="50"/>
        <v>3.0117642821711477E-3</v>
      </c>
      <c r="S210" s="55">
        <f t="shared" ca="1" si="51"/>
        <v>0.99982734956836306</v>
      </c>
      <c r="T210" s="29">
        <f t="shared" ca="1" si="52"/>
        <v>-1.7265043163694482E-4</v>
      </c>
      <c r="U210" s="58"/>
      <c r="V210" s="10"/>
      <c r="W210" s="10"/>
      <c r="X210" s="10"/>
      <c r="Y210" s="10"/>
      <c r="Z210" s="10"/>
      <c r="AA210" s="64">
        <f ca="1">IFERROR(Sheet3!Q210,"")</f>
        <v>46.230834660434546</v>
      </c>
      <c r="AB210" s="10" t="str">
        <f t="shared" ca="1" si="53"/>
        <v/>
      </c>
      <c r="AC210" s="10" t="str">
        <f t="shared" ca="1" si="54"/>
        <v/>
      </c>
      <c r="AD210" s="65">
        <f ca="1">Sheet3!N210</f>
        <v>0.68859949342885329</v>
      </c>
      <c r="AE210" s="65">
        <f ca="1">Sheet3!O210</f>
        <v>1.028625888288266</v>
      </c>
      <c r="AF210" s="10" t="str">
        <f t="shared" ca="1" si="55"/>
        <v>Hedge</v>
      </c>
      <c r="AG210" s="10" t="str">
        <f t="shared" ca="1" si="56"/>
        <v/>
      </c>
      <c r="AH210" s="3" t="str">
        <f t="shared" ca="1" si="64"/>
        <v/>
      </c>
      <c r="AI210" s="5" t="str">
        <f t="shared" ca="1" si="57"/>
        <v/>
      </c>
    </row>
    <row r="211" spans="10:35" x14ac:dyDescent="0.2">
      <c r="J211" s="3">
        <v>209</v>
      </c>
      <c r="K211" s="72">
        <f t="shared" si="58"/>
        <v>0.16399999999999926</v>
      </c>
      <c r="L211" s="57">
        <f t="shared" ca="1" si="59"/>
        <v>214.84608001332788</v>
      </c>
      <c r="M211" s="55">
        <f t="shared" ca="1" si="60"/>
        <v>0.99903021330239905</v>
      </c>
      <c r="N211" s="56">
        <f t="shared" ca="1" si="61"/>
        <v>0.9996412596606582</v>
      </c>
      <c r="O211" s="55">
        <f t="shared" ca="1" si="62"/>
        <v>9.6978669760091306E-4</v>
      </c>
      <c r="P211" s="55">
        <f t="shared" ca="1" si="63"/>
        <v>3.5874033934181905E-4</v>
      </c>
      <c r="Q211" s="57">
        <f t="shared" ca="1" si="49"/>
        <v>129.12683097204467</v>
      </c>
      <c r="R211" s="57">
        <f t="shared" ca="1" si="50"/>
        <v>6.0613099761202965E-3</v>
      </c>
      <c r="S211" s="55">
        <f t="shared" ca="1" si="51"/>
        <v>0.9996412596606582</v>
      </c>
      <c r="T211" s="29">
        <f t="shared" ca="1" si="52"/>
        <v>-3.5874033934180094E-4</v>
      </c>
      <c r="U211" s="58"/>
      <c r="V211" s="10"/>
      <c r="W211" s="10"/>
      <c r="X211" s="10"/>
      <c r="Y211" s="10"/>
      <c r="Z211" s="10"/>
      <c r="AA211" s="64">
        <f ca="1">IFERROR(Sheet3!Q211,"")</f>
        <v>46.154123178135251</v>
      </c>
      <c r="AB211" s="10" t="str">
        <f t="shared" ca="1" si="53"/>
        <v/>
      </c>
      <c r="AC211" s="10" t="str">
        <f t="shared" ca="1" si="54"/>
        <v/>
      </c>
      <c r="AD211" s="65">
        <f ca="1">Sheet3!N211</f>
        <v>-1.8469951656397257</v>
      </c>
      <c r="AE211" s="65">
        <f ca="1">Sheet3!O211</f>
        <v>-0.88845481433039508</v>
      </c>
      <c r="AF211" s="10" t="str">
        <f t="shared" ca="1" si="55"/>
        <v/>
      </c>
      <c r="AG211" s="10" t="str">
        <f t="shared" ca="1" si="56"/>
        <v/>
      </c>
      <c r="AH211" s="3" t="str">
        <f t="shared" ca="1" si="64"/>
        <v/>
      </c>
      <c r="AI211" s="5" t="str">
        <f t="shared" ca="1" si="57"/>
        <v/>
      </c>
    </row>
    <row r="212" spans="10:35" x14ac:dyDescent="0.2">
      <c r="J212" s="3">
        <v>210</v>
      </c>
      <c r="K212" s="72">
        <f t="shared" si="58"/>
        <v>0.15999999999999925</v>
      </c>
      <c r="L212" s="57">
        <f t="shared" ca="1" si="59"/>
        <v>203.30776330702551</v>
      </c>
      <c r="M212" s="55">
        <f t="shared" ca="1" si="60"/>
        <v>0.99837424762354476</v>
      </c>
      <c r="N212" s="56">
        <f t="shared" ca="1" si="61"/>
        <v>0.99936550699366433</v>
      </c>
      <c r="O212" s="55">
        <f t="shared" ca="1" si="62"/>
        <v>1.6257523764552789E-3</v>
      </c>
      <c r="P212" s="55">
        <f t="shared" ca="1" si="63"/>
        <v>6.3449300633564932E-4</v>
      </c>
      <c r="Q212" s="57">
        <f t="shared" ca="1" si="49"/>
        <v>117.56200724300469</v>
      </c>
      <c r="R212" s="57">
        <f t="shared" ca="1" si="50"/>
        <v>1.0420954631742724E-2</v>
      </c>
      <c r="S212" s="55">
        <f t="shared" ca="1" si="51"/>
        <v>0.99936550699366433</v>
      </c>
      <c r="T212" s="29">
        <f t="shared" ca="1" si="52"/>
        <v>-6.3449300633566796E-4</v>
      </c>
      <c r="U212" s="58"/>
      <c r="V212" s="10"/>
      <c r="W212" s="10"/>
      <c r="X212" s="10"/>
      <c r="Y212" s="10"/>
      <c r="Z212" s="10"/>
      <c r="AA212" s="64">
        <f ca="1">IFERROR(Sheet3!Q212,"")</f>
        <v>48.398870883643845</v>
      </c>
      <c r="AB212" s="10" t="str">
        <f t="shared" ca="1" si="53"/>
        <v/>
      </c>
      <c r="AC212" s="10" t="str">
        <f t="shared" ca="1" si="54"/>
        <v/>
      </c>
      <c r="AD212" s="65">
        <f ca="1">Sheet3!N212</f>
        <v>-4.6146215336072771</v>
      </c>
      <c r="AE212" s="65">
        <f ca="1">Sheet3!O212</f>
        <v>-3.3725659605149834</v>
      </c>
      <c r="AF212" s="10" t="str">
        <f t="shared" ca="1" si="55"/>
        <v/>
      </c>
      <c r="AG212" s="10" t="str">
        <f t="shared" ca="1" si="56"/>
        <v/>
      </c>
      <c r="AH212" s="3" t="str">
        <f t="shared" ca="1" si="64"/>
        <v/>
      </c>
      <c r="AI212" s="5" t="str">
        <f t="shared" ca="1" si="57"/>
        <v/>
      </c>
    </row>
    <row r="213" spans="10:35" x14ac:dyDescent="0.2">
      <c r="J213" s="3">
        <v>211</v>
      </c>
      <c r="K213" s="72">
        <f t="shared" si="58"/>
        <v>0.15599999999999925</v>
      </c>
      <c r="L213" s="57">
        <f t="shared" ca="1" si="59"/>
        <v>212.4443394692214</v>
      </c>
      <c r="M213" s="55">
        <f t="shared" ca="1" si="60"/>
        <v>0.99915995732386154</v>
      </c>
      <c r="N213" s="56">
        <f t="shared" ca="1" si="61"/>
        <v>0.99968471279463633</v>
      </c>
      <c r="O213" s="55">
        <f t="shared" ca="1" si="62"/>
        <v>8.400426761384556E-4</v>
      </c>
      <c r="P213" s="55">
        <f t="shared" ca="1" si="63"/>
        <v>3.1528720536361422E-4</v>
      </c>
      <c r="Q213" s="57">
        <f t="shared" ca="1" si="49"/>
        <v>126.66236847418065</v>
      </c>
      <c r="R213" s="57">
        <f t="shared" ca="1" si="50"/>
        <v>5.0838050056975642E-3</v>
      </c>
      <c r="S213" s="55">
        <f t="shared" ca="1" si="51"/>
        <v>0.99968471279463633</v>
      </c>
      <c r="T213" s="29">
        <f t="shared" ca="1" si="52"/>
        <v>-3.1528720536366794E-4</v>
      </c>
      <c r="U213" s="58"/>
      <c r="V213" s="10"/>
      <c r="W213" s="10"/>
      <c r="X213" s="10"/>
      <c r="Y213" s="10"/>
      <c r="Z213" s="10"/>
      <c r="AA213" s="64">
        <f ca="1">IFERROR(Sheet3!Q213,"")</f>
        <v>54.081855534957967</v>
      </c>
      <c r="AB213" s="10" t="str">
        <f t="shared" ca="1" si="53"/>
        <v/>
      </c>
      <c r="AC213" s="10" t="str">
        <f t="shared" ca="1" si="54"/>
        <v/>
      </c>
      <c r="AD213" s="65">
        <f ca="1">Sheet3!N213</f>
        <v>-4.5648373393233612</v>
      </c>
      <c r="AE213" s="65">
        <f ca="1">Sheet3!O213</f>
        <v>-4.1674135463872357</v>
      </c>
      <c r="AF213" s="10" t="str">
        <f t="shared" ca="1" si="55"/>
        <v/>
      </c>
      <c r="AG213" s="10" t="str">
        <f t="shared" ca="1" si="56"/>
        <v/>
      </c>
      <c r="AH213" s="3" t="str">
        <f t="shared" ca="1" si="64"/>
        <v/>
      </c>
      <c r="AI213" s="5" t="str">
        <f t="shared" ca="1" si="57"/>
        <v/>
      </c>
    </row>
    <row r="214" spans="10:35" x14ac:dyDescent="0.2">
      <c r="J214" s="3">
        <v>212</v>
      </c>
      <c r="K214" s="72">
        <f t="shared" si="58"/>
        <v>0.15199999999999925</v>
      </c>
      <c r="L214" s="57">
        <f t="shared" ca="1" si="59"/>
        <v>216.52152663231189</v>
      </c>
      <c r="M214" s="55">
        <f t="shared" ca="1" si="60"/>
        <v>0.99943229904598785</v>
      </c>
      <c r="N214" s="56">
        <f t="shared" ca="1" si="61"/>
        <v>0.99979027998388947</v>
      </c>
      <c r="O214" s="55">
        <f t="shared" ca="1" si="62"/>
        <v>5.6770095401217371E-4</v>
      </c>
      <c r="P214" s="55">
        <f t="shared" ca="1" si="63"/>
        <v>2.0972001611048737E-4</v>
      </c>
      <c r="Q214" s="57">
        <f t="shared" ca="1" si="49"/>
        <v>130.70689296332506</v>
      </c>
      <c r="R214" s="57">
        <f t="shared" ca="1" si="50"/>
        <v>3.3100304559408808E-3</v>
      </c>
      <c r="S214" s="55">
        <f t="shared" ca="1" si="51"/>
        <v>0.99979027998388947</v>
      </c>
      <c r="T214" s="29">
        <f t="shared" ca="1" si="52"/>
        <v>-2.0972001611052615E-4</v>
      </c>
      <c r="U214" s="58"/>
      <c r="V214" s="10"/>
      <c r="W214" s="10"/>
      <c r="X214" s="10"/>
      <c r="Y214" s="10"/>
      <c r="Z214" s="10"/>
      <c r="AA214" s="64">
        <f ca="1">IFERROR(Sheet3!Q214,"")</f>
        <v>50.070506216394499</v>
      </c>
      <c r="AB214" s="10" t="str">
        <f t="shared" ca="1" si="53"/>
        <v/>
      </c>
      <c r="AC214" s="10" t="str">
        <f t="shared" ca="1" si="54"/>
        <v/>
      </c>
      <c r="AD214" s="65">
        <f ca="1">Sheet3!N214</f>
        <v>-3.6903383246716714</v>
      </c>
      <c r="AE214" s="65">
        <f ca="1">Sheet3!O214</f>
        <v>-3.8493633985768598</v>
      </c>
      <c r="AF214" s="10" t="str">
        <f t="shared" ca="1" si="55"/>
        <v/>
      </c>
      <c r="AG214" s="10" t="str">
        <f t="shared" ca="1" si="56"/>
        <v>Exit Hedge</v>
      </c>
      <c r="AH214" s="3" t="str">
        <f t="shared" ca="1" si="64"/>
        <v/>
      </c>
      <c r="AI214" s="5" t="str">
        <f t="shared" ca="1" si="57"/>
        <v/>
      </c>
    </row>
    <row r="215" spans="10:35" x14ac:dyDescent="0.2">
      <c r="J215" s="3">
        <v>213</v>
      </c>
      <c r="K215" s="72">
        <f t="shared" si="58"/>
        <v>0.14799999999999924</v>
      </c>
      <c r="L215" s="57">
        <f t="shared" ca="1" si="59"/>
        <v>207.73007670123783</v>
      </c>
      <c r="M215" s="55">
        <f t="shared" ca="1" si="60"/>
        <v>0.9991743748651718</v>
      </c>
      <c r="N215" s="56">
        <f t="shared" ca="1" si="61"/>
        <v>0.99968225184431736</v>
      </c>
      <c r="O215" s="55">
        <f t="shared" ca="1" si="62"/>
        <v>8.2562513482819849E-4</v>
      </c>
      <c r="P215" s="55">
        <f t="shared" ca="1" si="63"/>
        <v>3.1774815568262193E-4</v>
      </c>
      <c r="Q215" s="57">
        <f t="shared" ca="1" si="49"/>
        <v>121.88610609481339</v>
      </c>
      <c r="R215" s="57">
        <f t="shared" ca="1" si="50"/>
        <v>4.8731144202393967E-3</v>
      </c>
      <c r="S215" s="55">
        <f t="shared" ca="1" si="51"/>
        <v>0.99968225184431736</v>
      </c>
      <c r="T215" s="29">
        <f t="shared" ca="1" si="52"/>
        <v>-3.1774815568264003E-4</v>
      </c>
      <c r="U215" s="58"/>
      <c r="V215" s="10"/>
      <c r="W215" s="10"/>
      <c r="X215" s="10"/>
      <c r="Y215" s="10"/>
      <c r="Z215" s="10"/>
      <c r="AA215" s="64">
        <f ca="1">IFERROR(Sheet3!Q215,"")</f>
        <v>47.210871343748316</v>
      </c>
      <c r="AB215" s="10" t="str">
        <f t="shared" ca="1" si="53"/>
        <v/>
      </c>
      <c r="AC215" s="10" t="str">
        <f t="shared" ca="1" si="54"/>
        <v/>
      </c>
      <c r="AD215" s="65">
        <f ca="1">Sheet3!N215</f>
        <v>-4.1501096193558737</v>
      </c>
      <c r="AE215" s="65">
        <f ca="1">Sheet3!O215</f>
        <v>-4.0498608790962027</v>
      </c>
      <c r="AF215" s="10" t="str">
        <f t="shared" ca="1" si="55"/>
        <v/>
      </c>
      <c r="AG215" s="10" t="str">
        <f t="shared" ca="1" si="56"/>
        <v/>
      </c>
      <c r="AH215" s="3" t="str">
        <f t="shared" ca="1" si="64"/>
        <v/>
      </c>
      <c r="AI215" s="5" t="str">
        <f t="shared" ca="1" si="57"/>
        <v/>
      </c>
    </row>
    <row r="216" spans="10:35" x14ac:dyDescent="0.2">
      <c r="J216" s="3">
        <v>214</v>
      </c>
      <c r="K216" s="72">
        <f t="shared" si="58"/>
        <v>0.14399999999999924</v>
      </c>
      <c r="L216" s="57">
        <f t="shared" ca="1" si="59"/>
        <v>215.91119224893959</v>
      </c>
      <c r="M216" s="55">
        <f t="shared" ca="1" si="60"/>
        <v>0.9995778622608118</v>
      </c>
      <c r="N216" s="56">
        <f t="shared" ca="1" si="61"/>
        <v>0.99984301185438573</v>
      </c>
      <c r="O216" s="55">
        <f t="shared" ca="1" si="62"/>
        <v>4.2213773918815621E-4</v>
      </c>
      <c r="P216" s="55">
        <f t="shared" ca="1" si="63"/>
        <v>1.5698814561426413E-4</v>
      </c>
      <c r="Q216" s="57">
        <f t="shared" ca="1" si="49"/>
        <v>130.03379496855632</v>
      </c>
      <c r="R216" s="57">
        <f t="shared" ca="1" si="50"/>
        <v>2.3575878735931019E-3</v>
      </c>
      <c r="S216" s="55">
        <f t="shared" ca="1" si="51"/>
        <v>0.99984301185438573</v>
      </c>
      <c r="T216" s="29">
        <f t="shared" ca="1" si="52"/>
        <v>-1.5698814561426744E-4</v>
      </c>
      <c r="U216" s="58"/>
      <c r="V216" s="10"/>
      <c r="W216" s="10"/>
      <c r="X216" s="10"/>
      <c r="Y216" s="10"/>
      <c r="Z216" s="10"/>
      <c r="AA216" s="64">
        <f ca="1">IFERROR(Sheet3!Q216,"")</f>
        <v>46.994038292416064</v>
      </c>
      <c r="AB216" s="10" t="str">
        <f t="shared" ca="1" si="53"/>
        <v/>
      </c>
      <c r="AC216" s="10" t="str">
        <f t="shared" ca="1" si="54"/>
        <v/>
      </c>
      <c r="AD216" s="65">
        <f ca="1">Sheet3!N216</f>
        <v>-3.0278315955367816</v>
      </c>
      <c r="AE216" s="65">
        <f ca="1">Sheet3!O216</f>
        <v>-3.3685080233899223</v>
      </c>
      <c r="AF216" s="10" t="str">
        <f t="shared" ca="1" si="55"/>
        <v/>
      </c>
      <c r="AG216" s="10" t="str">
        <f t="shared" ca="1" si="56"/>
        <v>Exit Hedge</v>
      </c>
      <c r="AH216" s="3" t="str">
        <f t="shared" ca="1" si="64"/>
        <v/>
      </c>
      <c r="AI216" s="5" t="str">
        <f t="shared" ca="1" si="57"/>
        <v/>
      </c>
    </row>
    <row r="217" spans="10:35" x14ac:dyDescent="0.2">
      <c r="J217" s="3">
        <v>215</v>
      </c>
      <c r="K217" s="72">
        <f t="shared" si="58"/>
        <v>0.13999999999999924</v>
      </c>
      <c r="L217" s="57">
        <f t="shared" ca="1" si="59"/>
        <v>226.58634001911898</v>
      </c>
      <c r="M217" s="55">
        <f t="shared" ca="1" si="60"/>
        <v>0.99982274826467843</v>
      </c>
      <c r="N217" s="56">
        <f t="shared" ca="1" si="61"/>
        <v>0.99993689526241303</v>
      </c>
      <c r="O217" s="55">
        <f t="shared" ca="1" si="62"/>
        <v>1.7725173532160164E-4</v>
      </c>
      <c r="P217" s="55">
        <f t="shared" ca="1" si="63"/>
        <v>6.310473758700685E-5</v>
      </c>
      <c r="Q217" s="57">
        <f t="shared" ca="1" si="49"/>
        <v>140.67659201851257</v>
      </c>
      <c r="R217" s="57">
        <f t="shared" ca="1" si="50"/>
        <v>9.2914507901978999E-4</v>
      </c>
      <c r="S217" s="55">
        <f t="shared" ca="1" si="51"/>
        <v>0.99993689526241303</v>
      </c>
      <c r="T217" s="29">
        <f t="shared" ca="1" si="52"/>
        <v>-6.3104737586971993E-5</v>
      </c>
      <c r="U217" s="58"/>
      <c r="V217" s="10"/>
      <c r="W217" s="10"/>
      <c r="X217" s="10"/>
      <c r="Y217" s="10"/>
      <c r="Z217" s="10"/>
      <c r="AA217" s="64">
        <f ca="1">IFERROR(Sheet3!Q217,"")</f>
        <v>53.366285414203077</v>
      </c>
      <c r="AB217" s="10" t="str">
        <f t="shared" ca="1" si="53"/>
        <v/>
      </c>
      <c r="AC217" s="10" t="str">
        <f t="shared" ca="1" si="54"/>
        <v/>
      </c>
      <c r="AD217" s="65">
        <f ca="1">Sheet3!N217</f>
        <v>-0.80407484044025068</v>
      </c>
      <c r="AE217" s="65">
        <f ca="1">Sheet3!O217</f>
        <v>-1.6588859014234747</v>
      </c>
      <c r="AF217" s="10" t="str">
        <f t="shared" ca="1" si="55"/>
        <v/>
      </c>
      <c r="AG217" s="10" t="str">
        <f t="shared" ca="1" si="56"/>
        <v>Exit Hedge</v>
      </c>
      <c r="AH217" s="3" t="str">
        <f t="shared" ca="1" si="64"/>
        <v/>
      </c>
      <c r="AI217" s="5" t="str">
        <f t="shared" ca="1" si="57"/>
        <v/>
      </c>
    </row>
    <row r="218" spans="10:35" x14ac:dyDescent="0.2">
      <c r="J218" s="3">
        <v>216</v>
      </c>
      <c r="K218" s="72">
        <f t="shared" si="58"/>
        <v>0.13599999999999923</v>
      </c>
      <c r="L218" s="57">
        <f t="shared" ca="1" si="59"/>
        <v>221.51685074290592</v>
      </c>
      <c r="M218" s="55">
        <f t="shared" ca="1" si="60"/>
        <v>0.99979896314649097</v>
      </c>
      <c r="N218" s="56">
        <f t="shared" ca="1" si="61"/>
        <v>0.99992673157948442</v>
      </c>
      <c r="O218" s="55">
        <f t="shared" ca="1" si="62"/>
        <v>2.010368535090644E-4</v>
      </c>
      <c r="P218" s="55">
        <f t="shared" ca="1" si="63"/>
        <v>7.3268420515596767E-5</v>
      </c>
      <c r="Q218" s="57">
        <f t="shared" ca="1" si="49"/>
        <v>135.57628742696846</v>
      </c>
      <c r="R218" s="57">
        <f t="shared" ca="1" si="50"/>
        <v>1.0472412003864652E-3</v>
      </c>
      <c r="S218" s="55">
        <f t="shared" ca="1" si="51"/>
        <v>0.99992673157948442</v>
      </c>
      <c r="T218" s="29">
        <f t="shared" ca="1" si="52"/>
        <v>-7.3268420515582022E-5</v>
      </c>
      <c r="U218" s="58"/>
      <c r="V218" s="10"/>
      <c r="W218" s="10"/>
      <c r="X218" s="10"/>
      <c r="Y218" s="10"/>
      <c r="Z218" s="10"/>
      <c r="AA218" s="64">
        <f ca="1">IFERROR(Sheet3!Q218,"")</f>
        <v>47.01577399819368</v>
      </c>
      <c r="AB218" s="10" t="str">
        <f t="shared" ca="1" si="53"/>
        <v/>
      </c>
      <c r="AC218" s="10" t="str">
        <f t="shared" ca="1" si="54"/>
        <v/>
      </c>
      <c r="AD218" s="65">
        <f ca="1">Sheet3!N218</f>
        <v>-0.24039815185449243</v>
      </c>
      <c r="AE218" s="65">
        <f ca="1">Sheet3!O218</f>
        <v>-0.71322740171081989</v>
      </c>
      <c r="AF218" s="10" t="str">
        <f t="shared" ca="1" si="55"/>
        <v/>
      </c>
      <c r="AG218" s="10" t="str">
        <f t="shared" ca="1" si="56"/>
        <v>Exit Hedge</v>
      </c>
      <c r="AH218" s="3" t="str">
        <f t="shared" ca="1" si="64"/>
        <v/>
      </c>
      <c r="AI218" s="5" t="str">
        <f t="shared" ca="1" si="57"/>
        <v/>
      </c>
    </row>
    <row r="219" spans="10:35" x14ac:dyDescent="0.2">
      <c r="J219" s="3">
        <v>217</v>
      </c>
      <c r="K219" s="72">
        <f t="shared" si="58"/>
        <v>0.13199999999999923</v>
      </c>
      <c r="L219" s="57">
        <f t="shared" ca="1" si="59"/>
        <v>208.97381606614576</v>
      </c>
      <c r="M219" s="55">
        <f t="shared" ca="1" si="60"/>
        <v>0.99961752812292737</v>
      </c>
      <c r="N219" s="56">
        <f t="shared" ca="1" si="61"/>
        <v>0.99985241378534251</v>
      </c>
      <c r="O219" s="55">
        <f t="shared" ca="1" si="62"/>
        <v>3.824718770726697E-4</v>
      </c>
      <c r="P219" s="55">
        <f t="shared" ca="1" si="63"/>
        <v>1.4758621465744143E-4</v>
      </c>
      <c r="Q219" s="57">
        <f t="shared" ca="1" si="49"/>
        <v>123.00330138957528</v>
      </c>
      <c r="R219" s="57">
        <f t="shared" ca="1" si="50"/>
        <v>2.0404300526408077E-3</v>
      </c>
      <c r="S219" s="55">
        <f t="shared" ca="1" si="51"/>
        <v>0.99985241378534251</v>
      </c>
      <c r="T219" s="29">
        <f t="shared" ca="1" si="52"/>
        <v>-1.4758621465749133E-4</v>
      </c>
      <c r="U219" s="58"/>
      <c r="V219" s="10"/>
      <c r="W219" s="10"/>
      <c r="X219" s="10"/>
      <c r="Y219" s="10"/>
      <c r="Z219" s="10"/>
      <c r="AA219" s="64">
        <f ca="1">IFERROR(Sheet3!Q219,"")</f>
        <v>36.463929809873903</v>
      </c>
      <c r="AB219" s="10" t="str">
        <f t="shared" ca="1" si="53"/>
        <v/>
      </c>
      <c r="AC219" s="10" t="str">
        <f t="shared" ca="1" si="54"/>
        <v/>
      </c>
      <c r="AD219" s="65">
        <f ca="1">Sheet3!N219</f>
        <v>-1.5961486647198058</v>
      </c>
      <c r="AE219" s="65">
        <f ca="1">Sheet3!O219</f>
        <v>-1.3018415770501437</v>
      </c>
      <c r="AF219" s="10" t="str">
        <f t="shared" ca="1" si="55"/>
        <v/>
      </c>
      <c r="AG219" s="10" t="str">
        <f t="shared" ca="1" si="56"/>
        <v/>
      </c>
      <c r="AH219" s="3" t="str">
        <f t="shared" ca="1" si="64"/>
        <v/>
      </c>
      <c r="AI219" s="5" t="str">
        <f t="shared" ca="1" si="57"/>
        <v/>
      </c>
    </row>
    <row r="220" spans="10:35" x14ac:dyDescent="0.2">
      <c r="J220" s="3">
        <v>218</v>
      </c>
      <c r="K220" s="72">
        <f t="shared" si="58"/>
        <v>0.12799999999999923</v>
      </c>
      <c r="L220" s="57">
        <f t="shared" ca="1" si="59"/>
        <v>202.91016179383018</v>
      </c>
      <c r="M220" s="55">
        <f t="shared" ca="1" si="60"/>
        <v>0.99952044408164953</v>
      </c>
      <c r="N220" s="56">
        <f t="shared" ca="1" si="61"/>
        <v>0.99980934583396353</v>
      </c>
      <c r="O220" s="55">
        <f t="shared" ca="1" si="62"/>
        <v>4.7955591835047872E-4</v>
      </c>
      <c r="P220" s="55">
        <f t="shared" ca="1" si="63"/>
        <v>1.9065416603646142E-4</v>
      </c>
      <c r="Q220" s="57">
        <f t="shared" ca="1" si="49"/>
        <v>116.90920882060358</v>
      </c>
      <c r="R220" s="57">
        <f t="shared" ca="1" si="50"/>
        <v>2.5578249250467824E-3</v>
      </c>
      <c r="S220" s="55">
        <f t="shared" ca="1" si="51"/>
        <v>0.99980934583396353</v>
      </c>
      <c r="T220" s="29">
        <f t="shared" ca="1" si="52"/>
        <v>-1.9065416603647467E-4</v>
      </c>
      <c r="U220" s="58"/>
      <c r="V220" s="10"/>
      <c r="W220" s="10"/>
      <c r="X220" s="10"/>
      <c r="Y220" s="10"/>
      <c r="Z220" s="10"/>
      <c r="AA220" s="64">
        <f ca="1">IFERROR(Sheet3!Q220,"")</f>
        <v>33.503528686748538</v>
      </c>
      <c r="AB220" s="10" t="str">
        <f t="shared" ca="1" si="53"/>
        <v/>
      </c>
      <c r="AC220" s="10" t="str">
        <f t="shared" ca="1" si="54"/>
        <v/>
      </c>
      <c r="AD220" s="65">
        <f ca="1">Sheet3!N220</f>
        <v>-3.0212929302420832</v>
      </c>
      <c r="AE220" s="65">
        <f ca="1">Sheet3!O220</f>
        <v>-2.4481424791781032</v>
      </c>
      <c r="AF220" s="10" t="str">
        <f t="shared" ca="1" si="55"/>
        <v/>
      </c>
      <c r="AG220" s="10" t="str">
        <f t="shared" ca="1" si="56"/>
        <v/>
      </c>
      <c r="AH220" s="3" t="str">
        <f t="shared" ca="1" si="64"/>
        <v/>
      </c>
      <c r="AI220" s="5" t="str">
        <f t="shared" ca="1" si="57"/>
        <v/>
      </c>
    </row>
    <row r="221" spans="10:35" x14ac:dyDescent="0.2">
      <c r="J221" s="3">
        <v>219</v>
      </c>
      <c r="K221" s="72">
        <f t="shared" si="58"/>
        <v>0.12399999999999922</v>
      </c>
      <c r="L221" s="57">
        <f t="shared" ca="1" si="59"/>
        <v>213.43835408406335</v>
      </c>
      <c r="M221" s="55">
        <f t="shared" ca="1" si="60"/>
        <v>0.99981655688584836</v>
      </c>
      <c r="N221" s="56">
        <f t="shared" ca="1" si="61"/>
        <v>0.99993032517368619</v>
      </c>
      <c r="O221" s="55">
        <f t="shared" ca="1" si="62"/>
        <v>1.8344311415159753E-4</v>
      </c>
      <c r="P221" s="55">
        <f t="shared" ca="1" si="63"/>
        <v>6.967482631379313E-5</v>
      </c>
      <c r="Q221" s="57">
        <f t="shared" ca="1" si="49"/>
        <v>127.40478760058043</v>
      </c>
      <c r="R221" s="57">
        <f t="shared" ca="1" si="50"/>
        <v>9.1115225239626722E-4</v>
      </c>
      <c r="S221" s="55">
        <f t="shared" ca="1" si="51"/>
        <v>0.99993032517368619</v>
      </c>
      <c r="T221" s="29">
        <f t="shared" ca="1" si="52"/>
        <v>-6.9674826313814719E-5</v>
      </c>
      <c r="U221" s="58"/>
      <c r="V221" s="10"/>
      <c r="W221" s="10"/>
      <c r="X221" s="10"/>
      <c r="Y221" s="10"/>
      <c r="Z221" s="10"/>
      <c r="AA221" s="64">
        <f ca="1">IFERROR(Sheet3!Q221,"")</f>
        <v>43.340221802720244</v>
      </c>
      <c r="AB221" s="10" t="str">
        <f t="shared" ca="1" si="53"/>
        <v/>
      </c>
      <c r="AC221" s="10" t="str">
        <f t="shared" ca="1" si="54"/>
        <v/>
      </c>
      <c r="AD221" s="65">
        <f ca="1">Sheet3!N221</f>
        <v>-2.176191371140078</v>
      </c>
      <c r="AE221" s="65">
        <f ca="1">Sheet3!O221</f>
        <v>-2.2668417404860866</v>
      </c>
      <c r="AF221" s="10" t="str">
        <f t="shared" ca="1" si="55"/>
        <v/>
      </c>
      <c r="AG221" s="10" t="str">
        <f t="shared" ca="1" si="56"/>
        <v>Exit Hedge</v>
      </c>
      <c r="AH221" s="3" t="str">
        <f t="shared" ca="1" si="64"/>
        <v/>
      </c>
      <c r="AI221" s="5" t="str">
        <f t="shared" ca="1" si="57"/>
        <v/>
      </c>
    </row>
    <row r="222" spans="10:35" x14ac:dyDescent="0.2">
      <c r="J222" s="3">
        <v>220</v>
      </c>
      <c r="K222" s="72">
        <f t="shared" si="58"/>
        <v>0.11999999999999922</v>
      </c>
      <c r="L222" s="57">
        <f t="shared" ca="1" si="59"/>
        <v>219.22207139288031</v>
      </c>
      <c r="M222" s="55">
        <f t="shared" ca="1" si="60"/>
        <v>0.99990596961900735</v>
      </c>
      <c r="N222" s="56">
        <f t="shared" ca="1" si="61"/>
        <v>0.99996510847030173</v>
      </c>
      <c r="O222" s="55">
        <f t="shared" ca="1" si="62"/>
        <v>9.4030380992676284E-5</v>
      </c>
      <c r="P222" s="55">
        <f t="shared" ca="1" si="63"/>
        <v>3.4891529698304027E-5</v>
      </c>
      <c r="Q222" s="57">
        <f t="shared" ca="1" si="49"/>
        <v>133.15705954366095</v>
      </c>
      <c r="R222" s="57">
        <f t="shared" ca="1" si="50"/>
        <v>4.4377416804698092E-4</v>
      </c>
      <c r="S222" s="55">
        <f t="shared" ca="1" si="51"/>
        <v>0.99996510847030173</v>
      </c>
      <c r="T222" s="29">
        <f t="shared" ca="1" si="52"/>
        <v>-3.4891529698266588E-5</v>
      </c>
      <c r="U222" s="58"/>
      <c r="V222" s="10"/>
      <c r="W222" s="10"/>
      <c r="X222" s="10"/>
      <c r="Y222" s="10"/>
      <c r="Z222" s="10"/>
      <c r="AA222" s="64">
        <f ca="1">IFERROR(Sheet3!Q222,"")</f>
        <v>41.676047810239098</v>
      </c>
      <c r="AB222" s="10" t="str">
        <f t="shared" ca="1" si="53"/>
        <v/>
      </c>
      <c r="AC222" s="10" t="str">
        <f t="shared" ca="1" si="54"/>
        <v/>
      </c>
      <c r="AD222" s="65">
        <f ca="1">Sheet3!N222</f>
        <v>-0.80922880703406008</v>
      </c>
      <c r="AE222" s="65">
        <f ca="1">Sheet3!O222</f>
        <v>-1.2950997848514023</v>
      </c>
      <c r="AF222" s="10" t="str">
        <f t="shared" ca="1" si="55"/>
        <v/>
      </c>
      <c r="AG222" s="10" t="str">
        <f t="shared" ca="1" si="56"/>
        <v>Exit Hedge</v>
      </c>
      <c r="AH222" s="3" t="str">
        <f t="shared" ca="1" si="64"/>
        <v/>
      </c>
      <c r="AI222" s="5" t="str">
        <f t="shared" ca="1" si="57"/>
        <v/>
      </c>
    </row>
    <row r="223" spans="10:35" x14ac:dyDescent="0.2">
      <c r="J223" s="3">
        <v>221</v>
      </c>
      <c r="K223" s="72">
        <f t="shared" si="58"/>
        <v>0.11599999999999921</v>
      </c>
      <c r="L223" s="57">
        <f t="shared" ca="1" si="59"/>
        <v>224.2653737940426</v>
      </c>
      <c r="M223" s="55">
        <f t="shared" ca="1" si="60"/>
        <v>0.99995117983865012</v>
      </c>
      <c r="N223" s="56">
        <f t="shared" ca="1" si="61"/>
        <v>0.99998223630000005</v>
      </c>
      <c r="O223" s="55">
        <f t="shared" ca="1" si="62"/>
        <v>4.8820161349873163E-5</v>
      </c>
      <c r="P223" s="55">
        <f t="shared" ca="1" si="63"/>
        <v>1.776369999996697E-5</v>
      </c>
      <c r="Q223" s="57">
        <f t="shared" ca="1" si="49"/>
        <v>138.16914848842458</v>
      </c>
      <c r="R223" s="57">
        <f t="shared" ca="1" si="50"/>
        <v>2.1945950462590354E-4</v>
      </c>
      <c r="S223" s="55">
        <f t="shared" ca="1" si="51"/>
        <v>0.99998223630000005</v>
      </c>
      <c r="T223" s="29">
        <f t="shared" ca="1" si="52"/>
        <v>-1.7763699999950866E-5</v>
      </c>
      <c r="U223" s="58"/>
      <c r="V223" s="10"/>
      <c r="W223" s="10"/>
      <c r="X223" s="10"/>
      <c r="Y223" s="10"/>
      <c r="Z223" s="10"/>
      <c r="AA223" s="64">
        <f ca="1">IFERROR(Sheet3!Q223,"")</f>
        <v>45.518046392019166</v>
      </c>
      <c r="AB223" s="10" t="str">
        <f t="shared" ca="1" si="53"/>
        <v/>
      </c>
      <c r="AC223" s="10" t="str">
        <f t="shared" ca="1" si="54"/>
        <v/>
      </c>
      <c r="AD223" s="65">
        <f ca="1">Sheet3!N223</f>
        <v>0.64620680111306683</v>
      </c>
      <c r="AE223" s="65">
        <f ca="1">Sheet3!O223</f>
        <v>-8.9539420842293937E-4</v>
      </c>
      <c r="AF223" s="10" t="str">
        <f t="shared" ca="1" si="55"/>
        <v/>
      </c>
      <c r="AG223" s="10" t="str">
        <f t="shared" ca="1" si="56"/>
        <v/>
      </c>
      <c r="AH223" s="3" t="str">
        <f t="shared" ca="1" si="64"/>
        <v/>
      </c>
      <c r="AI223" s="5" t="str">
        <f t="shared" ca="1" si="57"/>
        <v/>
      </c>
    </row>
    <row r="224" spans="10:35" x14ac:dyDescent="0.2">
      <c r="J224" s="3">
        <v>222</v>
      </c>
      <c r="K224" s="72">
        <f t="shared" si="58"/>
        <v>0.11199999999999921</v>
      </c>
      <c r="L224" s="57">
        <f t="shared" ca="1" si="59"/>
        <v>228.6281422959371</v>
      </c>
      <c r="M224" s="55">
        <f t="shared" ca="1" si="60"/>
        <v>0.99997441745296944</v>
      </c>
      <c r="N224" s="56">
        <f t="shared" ca="1" si="61"/>
        <v>0.99999084267435234</v>
      </c>
      <c r="O224" s="55">
        <f t="shared" ca="1" si="62"/>
        <v>2.55825470305223E-5</v>
      </c>
      <c r="P224" s="55">
        <f t="shared" ca="1" si="63"/>
        <v>9.1573256476844085E-6</v>
      </c>
      <c r="Q224" s="57">
        <f t="shared" ca="1" si="49"/>
        <v>142.50080696804261</v>
      </c>
      <c r="R224" s="57">
        <f t="shared" ca="1" si="50"/>
        <v>1.0973706276396931E-4</v>
      </c>
      <c r="S224" s="55">
        <f t="shared" ca="1" si="51"/>
        <v>0.99999084267435234</v>
      </c>
      <c r="T224" s="29">
        <f t="shared" ca="1" si="52"/>
        <v>-9.1573256476573661E-6</v>
      </c>
      <c r="U224" s="58"/>
      <c r="V224" s="10"/>
      <c r="W224" s="10"/>
      <c r="X224" s="10"/>
      <c r="Y224" s="10"/>
      <c r="Z224" s="10"/>
      <c r="AA224" s="64">
        <f ca="1">IFERROR(Sheet3!Q224,"")</f>
        <v>49.576006911874707</v>
      </c>
      <c r="AB224" s="10" t="str">
        <f t="shared" ca="1" si="53"/>
        <v/>
      </c>
      <c r="AC224" s="10" t="str">
        <f t="shared" ca="1" si="54"/>
        <v/>
      </c>
      <c r="AD224" s="65">
        <f ca="1">Sheet3!N224</f>
        <v>1.9610611389699102</v>
      </c>
      <c r="AE224" s="65">
        <f ca="1">Sheet3!O224</f>
        <v>1.3070756279104658</v>
      </c>
      <c r="AF224" s="10" t="str">
        <f t="shared" ca="1" si="55"/>
        <v/>
      </c>
      <c r="AG224" s="10" t="str">
        <f t="shared" ca="1" si="56"/>
        <v/>
      </c>
      <c r="AH224" s="3" t="str">
        <f t="shared" ca="1" si="64"/>
        <v/>
      </c>
      <c r="AI224" s="5" t="str">
        <f t="shared" ca="1" si="57"/>
        <v/>
      </c>
    </row>
    <row r="225" spans="10:35" x14ac:dyDescent="0.2">
      <c r="J225" s="3">
        <v>223</v>
      </c>
      <c r="K225" s="72">
        <f t="shared" si="58"/>
        <v>0.10799999999999921</v>
      </c>
      <c r="L225" s="57">
        <f t="shared" ca="1" si="59"/>
        <v>228.5754359920723</v>
      </c>
      <c r="M225" s="55">
        <f t="shared" ca="1" si="60"/>
        <v>0.99998156412706019</v>
      </c>
      <c r="N225" s="56">
        <f t="shared" ca="1" si="61"/>
        <v>0.99999338599959164</v>
      </c>
      <c r="O225" s="55">
        <f t="shared" ca="1" si="62"/>
        <v>1.8435872939819343E-5</v>
      </c>
      <c r="P225" s="55">
        <f t="shared" ca="1" si="63"/>
        <v>6.6140004084014491E-6</v>
      </c>
      <c r="Q225" s="57">
        <f t="shared" ca="1" si="49"/>
        <v>142.41705607349365</v>
      </c>
      <c r="R225" s="57">
        <f t="shared" ca="1" si="50"/>
        <v>7.660833021893524E-5</v>
      </c>
      <c r="S225" s="55">
        <f t="shared" ca="1" si="51"/>
        <v>0.99999338599959164</v>
      </c>
      <c r="T225" s="29">
        <f t="shared" ca="1" si="52"/>
        <v>-6.6140004083559134E-6</v>
      </c>
      <c r="U225" s="58"/>
      <c r="V225" s="10"/>
      <c r="W225" s="10"/>
      <c r="X225" s="10"/>
      <c r="Y225" s="10"/>
      <c r="Z225" s="10"/>
      <c r="AA225" s="64">
        <f ca="1">IFERROR(Sheet3!Q225,"")</f>
        <v>56.740209353119809</v>
      </c>
      <c r="AB225" s="10" t="str">
        <f t="shared" ca="1" si="53"/>
        <v/>
      </c>
      <c r="AC225" s="10" t="str">
        <f t="shared" ca="1" si="54"/>
        <v/>
      </c>
      <c r="AD225" s="65">
        <f ca="1">Sheet3!N225</f>
        <v>2.5245518693802467</v>
      </c>
      <c r="AE225" s="65">
        <f ca="1">Sheet3!O225</f>
        <v>2.1187264555569865</v>
      </c>
      <c r="AF225" s="10" t="str">
        <f t="shared" ca="1" si="55"/>
        <v/>
      </c>
      <c r="AG225" s="10" t="str">
        <f t="shared" ca="1" si="56"/>
        <v/>
      </c>
      <c r="AH225" s="3" t="str">
        <f t="shared" ca="1" si="64"/>
        <v/>
      </c>
      <c r="AI225" s="5" t="str">
        <f t="shared" ca="1" si="57"/>
        <v/>
      </c>
    </row>
    <row r="226" spans="10:35" x14ac:dyDescent="0.2">
      <c r="J226" s="3">
        <v>224</v>
      </c>
      <c r="K226" s="72">
        <f t="shared" si="58"/>
        <v>0.1039999999999992</v>
      </c>
      <c r="L226" s="57">
        <f t="shared" ca="1" si="59"/>
        <v>240.65764558063452</v>
      </c>
      <c r="M226" s="55">
        <f t="shared" ca="1" si="60"/>
        <v>0.99999541302490458</v>
      </c>
      <c r="N226" s="56">
        <f t="shared" ca="1" si="61"/>
        <v>0.99999843061174798</v>
      </c>
      <c r="O226" s="55">
        <f t="shared" ca="1" si="62"/>
        <v>4.5869750953930134E-6</v>
      </c>
      <c r="P226" s="55">
        <f t="shared" ca="1" si="63"/>
        <v>1.5693882520415189E-6</v>
      </c>
      <c r="Q226" s="57">
        <f t="shared" ca="1" si="49"/>
        <v>154.46818408935059</v>
      </c>
      <c r="R226" s="57">
        <f t="shared" ca="1" si="50"/>
        <v>1.7663712630645097E-5</v>
      </c>
      <c r="S226" s="55">
        <f t="shared" ca="1" si="51"/>
        <v>0.99999843061174798</v>
      </c>
      <c r="T226" s="29">
        <f t="shared" ca="1" si="52"/>
        <v>-1.569388252020687E-6</v>
      </c>
      <c r="U226" s="58"/>
      <c r="V226" s="10"/>
      <c r="W226" s="10"/>
      <c r="X226" s="10"/>
      <c r="Y226" s="10"/>
      <c r="Z226" s="10"/>
      <c r="AA226" s="64">
        <f ca="1">IFERROR(Sheet3!Q226,"")</f>
        <v>68.238930173751342</v>
      </c>
      <c r="AB226" s="10" t="str">
        <f t="shared" ca="1" si="53"/>
        <v/>
      </c>
      <c r="AC226" s="10" t="str">
        <f t="shared" ca="1" si="54"/>
        <v/>
      </c>
      <c r="AD226" s="65">
        <f ca="1">Sheet3!N226</f>
        <v>4.2677380794487476</v>
      </c>
      <c r="AE226" s="65">
        <f ca="1">Sheet3!O226</f>
        <v>3.5514008714848275</v>
      </c>
      <c r="AF226" s="10" t="str">
        <f t="shared" ca="1" si="55"/>
        <v/>
      </c>
      <c r="AG226" s="10" t="str">
        <f t="shared" ca="1" si="56"/>
        <v/>
      </c>
      <c r="AH226" s="3" t="str">
        <f t="shared" ca="1" si="64"/>
        <v/>
      </c>
      <c r="AI226" s="5" t="str">
        <f t="shared" ca="1" si="57"/>
        <v/>
      </c>
    </row>
    <row r="227" spans="10:35" x14ac:dyDescent="0.2">
      <c r="J227" s="3">
        <v>225</v>
      </c>
      <c r="K227" s="72">
        <f t="shared" si="58"/>
        <v>9.9999999999999201E-2</v>
      </c>
      <c r="L227" s="57">
        <f t="shared" ca="1" si="59"/>
        <v>244.37417953035714</v>
      </c>
      <c r="M227" s="55">
        <f t="shared" ca="1" si="60"/>
        <v>0.99999784308010531</v>
      </c>
      <c r="N227" s="56">
        <f t="shared" ca="1" si="61"/>
        <v>0.99999927140334899</v>
      </c>
      <c r="O227" s="55">
        <f t="shared" ca="1" si="62"/>
        <v>2.1569198946703292E-6</v>
      </c>
      <c r="P227" s="55">
        <f t="shared" ca="1" si="63"/>
        <v>7.2859665095712957E-7</v>
      </c>
      <c r="Q227" s="57">
        <f t="shared" ca="1" si="49"/>
        <v>158.15367449764716</v>
      </c>
      <c r="R227" s="57">
        <f t="shared" ca="1" si="50"/>
        <v>7.9205309313115483E-6</v>
      </c>
      <c r="S227" s="55">
        <f t="shared" ca="1" si="51"/>
        <v>0.99999927140334899</v>
      </c>
      <c r="T227" s="29">
        <f t="shared" ca="1" si="52"/>
        <v>-7.2859665101177029E-7</v>
      </c>
      <c r="U227" s="58"/>
      <c r="V227" s="10"/>
      <c r="W227" s="10"/>
      <c r="X227" s="10"/>
      <c r="Y227" s="10"/>
      <c r="Z227" s="10"/>
      <c r="AA227" s="64">
        <f ca="1">IFERROR(Sheet3!Q227,"")</f>
        <v>66.463685916713771</v>
      </c>
      <c r="AB227" s="10" t="str">
        <f t="shared" ca="1" si="53"/>
        <v/>
      </c>
      <c r="AC227" s="10" t="str">
        <f t="shared" ca="1" si="54"/>
        <v/>
      </c>
      <c r="AD227" s="65">
        <f ca="1">Sheet3!N227</f>
        <v>5.4084593794850093</v>
      </c>
      <c r="AE227" s="65">
        <f ca="1">Sheet3!O227</f>
        <v>4.7894398768182826</v>
      </c>
      <c r="AF227" s="10" t="str">
        <f t="shared" ca="1" si="55"/>
        <v/>
      </c>
      <c r="AG227" s="10" t="str">
        <f t="shared" ca="1" si="56"/>
        <v/>
      </c>
      <c r="AH227" s="3" t="str">
        <f t="shared" ca="1" si="64"/>
        <v/>
      </c>
      <c r="AI227" s="5" t="str">
        <f t="shared" ca="1" si="57"/>
        <v/>
      </c>
    </row>
    <row r="228" spans="10:35" x14ac:dyDescent="0.2">
      <c r="J228" s="3">
        <v>226</v>
      </c>
      <c r="K228" s="72">
        <f t="shared" si="58"/>
        <v>9.5999999999999197E-2</v>
      </c>
      <c r="L228" s="57">
        <f t="shared" ca="1" si="59"/>
        <v>241.79893433885647</v>
      </c>
      <c r="M228" s="55">
        <f t="shared" ca="1" si="60"/>
        <v>0.99999829497807369</v>
      </c>
      <c r="N228" s="56">
        <f t="shared" ca="1" si="61"/>
        <v>0.99999941698532469</v>
      </c>
      <c r="O228" s="55">
        <f t="shared" ca="1" si="62"/>
        <v>1.7050219262931711E-6</v>
      </c>
      <c r="P228" s="55">
        <f t="shared" ca="1" si="63"/>
        <v>5.8301467535425834E-7</v>
      </c>
      <c r="Q228" s="57">
        <f t="shared" ca="1" si="49"/>
        <v>155.54738250166292</v>
      </c>
      <c r="R228" s="57">
        <f t="shared" ca="1" si="50"/>
        <v>6.0884702356282815E-6</v>
      </c>
      <c r="S228" s="55">
        <f t="shared" ca="1" si="51"/>
        <v>0.99999941698532469</v>
      </c>
      <c r="T228" s="29">
        <f t="shared" ca="1" si="52"/>
        <v>-5.8301467531496343E-7</v>
      </c>
      <c r="U228" s="58"/>
      <c r="V228" s="10"/>
      <c r="W228" s="10"/>
      <c r="X228" s="10"/>
      <c r="Y228" s="10"/>
      <c r="Z228" s="10"/>
      <c r="AA228" s="64">
        <f ca="1">IFERROR(Sheet3!Q228,"")</f>
        <v>63.23860224271332</v>
      </c>
      <c r="AB228" s="10" t="str">
        <f t="shared" ca="1" si="53"/>
        <v/>
      </c>
      <c r="AC228" s="10" t="str">
        <f t="shared" ca="1" si="54"/>
        <v/>
      </c>
      <c r="AD228" s="65">
        <f ca="1">Sheet3!N228</f>
        <v>5.3129140886719597</v>
      </c>
      <c r="AE228" s="65">
        <f ca="1">Sheet3!O228</f>
        <v>5.1384226847207337</v>
      </c>
      <c r="AF228" s="10" t="str">
        <f t="shared" ca="1" si="55"/>
        <v/>
      </c>
      <c r="AG228" s="10" t="str">
        <f t="shared" ca="1" si="56"/>
        <v/>
      </c>
      <c r="AH228" s="3" t="str">
        <f t="shared" ca="1" si="64"/>
        <v/>
      </c>
      <c r="AI228" s="5" t="str">
        <f t="shared" ca="1" si="57"/>
        <v/>
      </c>
    </row>
    <row r="229" spans="10:35" x14ac:dyDescent="0.2">
      <c r="J229" s="3">
        <v>227</v>
      </c>
      <c r="K229" s="72">
        <f t="shared" si="58"/>
        <v>9.1999999999999194E-2</v>
      </c>
      <c r="L229" s="57">
        <f t="shared" ca="1" si="59"/>
        <v>237.69152932567079</v>
      </c>
      <c r="M229" s="55">
        <f t="shared" ca="1" si="60"/>
        <v>0.99999846855105212</v>
      </c>
      <c r="N229" s="56">
        <f t="shared" ca="1" si="61"/>
        <v>0.99999946654156591</v>
      </c>
      <c r="O229" s="55">
        <f t="shared" ca="1" si="62"/>
        <v>1.531448947910628E-6</v>
      </c>
      <c r="P229" s="55">
        <f t="shared" ca="1" si="63"/>
        <v>5.334584340863197E-7</v>
      </c>
      <c r="Q229" s="57">
        <f t="shared" ca="1" si="49"/>
        <v>151.40892058824954</v>
      </c>
      <c r="R229" s="57">
        <f t="shared" ca="1" si="50"/>
        <v>5.3388675204562913E-6</v>
      </c>
      <c r="S229" s="55">
        <f t="shared" ca="1" si="51"/>
        <v>0.99999946654156591</v>
      </c>
      <c r="T229" s="29">
        <f t="shared" ca="1" si="52"/>
        <v>-5.33458434093248E-7</v>
      </c>
      <c r="U229" s="58"/>
      <c r="V229" s="10"/>
      <c r="W229" s="10"/>
      <c r="X229" s="10"/>
      <c r="Y229" s="10"/>
      <c r="Z229" s="10"/>
      <c r="AA229" s="64">
        <f ca="1">IFERROR(Sheet3!Q229,"")</f>
        <v>66.501410115940871</v>
      </c>
      <c r="AB229" s="10" t="str">
        <f t="shared" ca="1" si="53"/>
        <v/>
      </c>
      <c r="AC229" s="10" t="str">
        <f t="shared" ca="1" si="54"/>
        <v/>
      </c>
      <c r="AD229" s="65">
        <f ca="1">Sheet3!N229</f>
        <v>4.3601083259021038</v>
      </c>
      <c r="AE229" s="65">
        <f ca="1">Sheet3!O229</f>
        <v>4.6195464455083144</v>
      </c>
      <c r="AF229" s="10" t="str">
        <f t="shared" ca="1" si="55"/>
        <v>Hedge</v>
      </c>
      <c r="AG229" s="10" t="str">
        <f t="shared" ca="1" si="56"/>
        <v/>
      </c>
      <c r="AH229" s="3" t="str">
        <f t="shared" ca="1" si="64"/>
        <v/>
      </c>
      <c r="AI229" s="5" t="str">
        <f t="shared" ca="1" si="57"/>
        <v/>
      </c>
    </row>
    <row r="230" spans="10:35" x14ac:dyDescent="0.2">
      <c r="J230" s="3">
        <v>228</v>
      </c>
      <c r="K230" s="72">
        <f t="shared" si="58"/>
        <v>8.799999999999919E-2</v>
      </c>
      <c r="L230" s="57">
        <f t="shared" ca="1" si="59"/>
        <v>227.07477656364659</v>
      </c>
      <c r="M230" s="55">
        <f t="shared" ca="1" si="60"/>
        <v>0.99999737286715629</v>
      </c>
      <c r="N230" s="56">
        <f t="shared" ca="1" si="61"/>
        <v>0.99999904169631504</v>
      </c>
      <c r="O230" s="55">
        <f t="shared" ca="1" si="62"/>
        <v>2.6271328436859879E-6</v>
      </c>
      <c r="P230" s="55">
        <f t="shared" ca="1" si="63"/>
        <v>9.583036849979844E-7</v>
      </c>
      <c r="Q230" s="57">
        <f t="shared" ca="1" si="49"/>
        <v>140.76110430541814</v>
      </c>
      <c r="R230" s="57">
        <f t="shared" ca="1" si="50"/>
        <v>9.150912138365441E-6</v>
      </c>
      <c r="S230" s="55">
        <f t="shared" ca="1" si="51"/>
        <v>0.99999904169631504</v>
      </c>
      <c r="T230" s="29">
        <f t="shared" ca="1" si="52"/>
        <v>-9.583036849614146E-7</v>
      </c>
      <c r="U230" s="58"/>
      <c r="V230" s="10"/>
      <c r="W230" s="10"/>
      <c r="X230" s="10"/>
      <c r="Y230" s="10"/>
      <c r="Z230" s="10"/>
      <c r="AA230" s="64">
        <f ca="1">IFERROR(Sheet3!Q230,"")</f>
        <v>55.987752218921791</v>
      </c>
      <c r="AB230" s="10" t="str">
        <f t="shared" ca="1" si="53"/>
        <v/>
      </c>
      <c r="AC230" s="10" t="str">
        <f t="shared" ca="1" si="54"/>
        <v/>
      </c>
      <c r="AD230" s="65">
        <f ca="1">Sheet3!N230</f>
        <v>2.1457043290947979</v>
      </c>
      <c r="AE230" s="65">
        <f ca="1">Sheet3!O230</f>
        <v>2.9703183678993037</v>
      </c>
      <c r="AF230" s="10" t="str">
        <f t="shared" ca="1" si="55"/>
        <v>Hedge</v>
      </c>
      <c r="AG230" s="10" t="str">
        <f t="shared" ca="1" si="56"/>
        <v/>
      </c>
      <c r="AH230" s="3" t="str">
        <f t="shared" ca="1" si="64"/>
        <v/>
      </c>
      <c r="AI230" s="5" t="str">
        <f t="shared" ca="1" si="57"/>
        <v/>
      </c>
    </row>
    <row r="231" spans="10:35" x14ac:dyDescent="0.2">
      <c r="J231" s="3">
        <v>229</v>
      </c>
      <c r="K231" s="72">
        <f t="shared" si="58"/>
        <v>8.3999999999999186E-2</v>
      </c>
      <c r="L231" s="57">
        <f t="shared" ca="1" si="59"/>
        <v>219.91214929407397</v>
      </c>
      <c r="M231" s="55">
        <f t="shared" ca="1" si="60"/>
        <v>0.99999670659559048</v>
      </c>
      <c r="N231" s="56">
        <f t="shared" ca="1" si="61"/>
        <v>0.99999875837643759</v>
      </c>
      <c r="O231" s="55">
        <f t="shared" ca="1" si="62"/>
        <v>3.2934044094851799E-6</v>
      </c>
      <c r="P231" s="55">
        <f t="shared" ca="1" si="63"/>
        <v>1.2416235623585882E-6</v>
      </c>
      <c r="Q231" s="57">
        <f t="shared" ca="1" si="49"/>
        <v>133.56740068593513</v>
      </c>
      <c r="R231" s="57">
        <f t="shared" ca="1" si="50"/>
        <v>1.1320106871181765E-5</v>
      </c>
      <c r="S231" s="55">
        <f t="shared" ca="1" si="51"/>
        <v>0.99999875837643759</v>
      </c>
      <c r="T231" s="29">
        <f t="shared" ca="1" si="52"/>
        <v>-1.2416235624090888E-6</v>
      </c>
      <c r="U231" s="58"/>
      <c r="V231" s="10"/>
      <c r="W231" s="10"/>
      <c r="X231" s="10"/>
      <c r="Y231" s="10"/>
      <c r="Z231" s="10"/>
      <c r="AA231" s="64">
        <f ca="1">IFERROR(Sheet3!Q231,"")</f>
        <v>46.280032105464713</v>
      </c>
      <c r="AB231" s="10" t="str">
        <f t="shared" ca="1" si="53"/>
        <v/>
      </c>
      <c r="AC231" s="10" t="str">
        <f t="shared" ca="1" si="54"/>
        <v/>
      </c>
      <c r="AD231" s="65">
        <f ca="1">Sheet3!N231</f>
        <v>-0.13337506041841607</v>
      </c>
      <c r="AE231" s="65">
        <f ca="1">Sheet3!O231</f>
        <v>0.90118941568749067</v>
      </c>
      <c r="AF231" s="10" t="str">
        <f t="shared" ca="1" si="55"/>
        <v/>
      </c>
      <c r="AG231" s="10" t="str">
        <f t="shared" ca="1" si="56"/>
        <v/>
      </c>
      <c r="AH231" s="3" t="str">
        <f t="shared" ca="1" si="64"/>
        <v/>
      </c>
      <c r="AI231" s="5" t="str">
        <f t="shared" ca="1" si="57"/>
        <v/>
      </c>
    </row>
    <row r="232" spans="10:35" x14ac:dyDescent="0.2">
      <c r="J232" s="3">
        <v>230</v>
      </c>
      <c r="K232" s="72">
        <f t="shared" si="58"/>
        <v>7.9999999999999183E-2</v>
      </c>
      <c r="L232" s="57">
        <f t="shared" ca="1" si="59"/>
        <v>221.5615951989397</v>
      </c>
      <c r="M232" s="55">
        <f t="shared" ca="1" si="60"/>
        <v>0.9999984095996074</v>
      </c>
      <c r="N232" s="56">
        <f t="shared" ca="1" si="61"/>
        <v>0.99999940343669513</v>
      </c>
      <c r="O232" s="55">
        <f t="shared" ca="1" si="62"/>
        <v>1.59040039256901E-6</v>
      </c>
      <c r="P232" s="55">
        <f t="shared" ca="1" si="63"/>
        <v>5.9656330489892082E-7</v>
      </c>
      <c r="Q232" s="57">
        <f t="shared" ca="1" si="49"/>
        <v>135.18575075797565</v>
      </c>
      <c r="R232" s="57">
        <f t="shared" ca="1" si="50"/>
        <v>5.1966677016149817E-6</v>
      </c>
      <c r="S232" s="55">
        <f t="shared" ca="1" si="51"/>
        <v>0.99999940343669513</v>
      </c>
      <c r="T232" s="29">
        <f t="shared" ca="1" si="52"/>
        <v>-5.9656330486657083E-7</v>
      </c>
      <c r="U232" s="58"/>
      <c r="V232" s="10"/>
      <c r="W232" s="10"/>
      <c r="X232" s="10"/>
      <c r="Y232" s="10"/>
      <c r="Z232" s="10"/>
      <c r="AA232" s="64">
        <f ca="1">IFERROR(Sheet3!Q232,"")</f>
        <v>50.025927513571602</v>
      </c>
      <c r="AB232" s="10" t="str">
        <f t="shared" ca="1" si="53"/>
        <v/>
      </c>
      <c r="AC232" s="10" t="str">
        <f t="shared" ca="1" si="54"/>
        <v/>
      </c>
      <c r="AD232" s="65">
        <f ca="1">Sheet3!N232</f>
        <v>-1.1200662768154928</v>
      </c>
      <c r="AE232" s="65">
        <f ca="1">Sheet3!O232</f>
        <v>-0.4463143793144983</v>
      </c>
      <c r="AF232" s="10" t="str">
        <f t="shared" ca="1" si="55"/>
        <v/>
      </c>
      <c r="AG232" s="10" t="str">
        <f t="shared" ca="1" si="56"/>
        <v/>
      </c>
      <c r="AH232" s="3" t="str">
        <f t="shared" ca="1" si="64"/>
        <v/>
      </c>
      <c r="AI232" s="5" t="str">
        <f t="shared" ca="1" si="57"/>
        <v/>
      </c>
    </row>
    <row r="233" spans="10:35" x14ac:dyDescent="0.2">
      <c r="J233" s="3">
        <v>231</v>
      </c>
      <c r="K233" s="72">
        <f t="shared" si="58"/>
        <v>7.5999999999999179E-2</v>
      </c>
      <c r="L233" s="57">
        <f t="shared" ca="1" si="59"/>
        <v>232.6117386221614</v>
      </c>
      <c r="M233" s="55">
        <f t="shared" ca="1" si="60"/>
        <v>0.99999976136620217</v>
      </c>
      <c r="N233" s="56">
        <f t="shared" ca="1" si="61"/>
        <v>0.99999991442039826</v>
      </c>
      <c r="O233" s="55">
        <f t="shared" ca="1" si="62"/>
        <v>2.3863379786618534E-7</v>
      </c>
      <c r="P233" s="55">
        <f t="shared" ca="1" si="63"/>
        <v>8.5579601707835548E-8</v>
      </c>
      <c r="Q233" s="57">
        <f t="shared" ca="1" si="49"/>
        <v>146.20478879363213</v>
      </c>
      <c r="R233" s="57">
        <f t="shared" ca="1" si="50"/>
        <v>7.127988258610425E-7</v>
      </c>
      <c r="S233" s="55">
        <f t="shared" ca="1" si="51"/>
        <v>0.99999991442039826</v>
      </c>
      <c r="T233" s="29">
        <f t="shared" ca="1" si="52"/>
        <v>-8.5579601738494659E-8</v>
      </c>
      <c r="U233" s="58"/>
      <c r="V233" s="10"/>
      <c r="W233" s="10"/>
      <c r="X233" s="10"/>
      <c r="Y233" s="10"/>
      <c r="Z233" s="10"/>
      <c r="AA233" s="64">
        <f ca="1">IFERROR(Sheet3!Q233,"")</f>
        <v>63.938324795363911</v>
      </c>
      <c r="AB233" s="10" t="str">
        <f t="shared" ca="1" si="53"/>
        <v/>
      </c>
      <c r="AC233" s="10" t="str">
        <f t="shared" ca="1" si="54"/>
        <v/>
      </c>
      <c r="AD233" s="65">
        <f ca="1">Sheet3!N233</f>
        <v>-9.8278050676697148E-2</v>
      </c>
      <c r="AE233" s="65">
        <f ca="1">Sheet3!O233</f>
        <v>-0.21429016022263087</v>
      </c>
      <c r="AF233" s="10" t="str">
        <f t="shared" ca="1" si="55"/>
        <v/>
      </c>
      <c r="AG233" s="10" t="str">
        <f t="shared" ca="1" si="56"/>
        <v>Exit Hedge</v>
      </c>
      <c r="AH233" s="3" t="str">
        <f t="shared" ca="1" si="64"/>
        <v/>
      </c>
      <c r="AI233" s="5" t="str">
        <f t="shared" ca="1" si="57"/>
        <v/>
      </c>
    </row>
    <row r="234" spans="10:35" x14ac:dyDescent="0.2">
      <c r="J234" s="3">
        <v>232</v>
      </c>
      <c r="K234" s="72">
        <f t="shared" si="58"/>
        <v>7.1999999999999176E-2</v>
      </c>
      <c r="L234" s="57">
        <f t="shared" ca="1" si="59"/>
        <v>256.70524499262939</v>
      </c>
      <c r="M234" s="55">
        <f t="shared" ca="1" si="60"/>
        <v>0.99999999405270334</v>
      </c>
      <c r="N234" s="56">
        <f t="shared" ca="1" si="61"/>
        <v>0.99999999805800588</v>
      </c>
      <c r="O234" s="55">
        <f t="shared" ca="1" si="62"/>
        <v>5.9472966094337588E-9</v>
      </c>
      <c r="P234" s="55">
        <f t="shared" ca="1" si="63"/>
        <v>1.941994092955133E-9</v>
      </c>
      <c r="Q234" s="57">
        <f t="shared" ca="1" si="49"/>
        <v>170.26718236481679</v>
      </c>
      <c r="R234" s="57">
        <f t="shared" ca="1" si="50"/>
        <v>1.5552727478622898E-8</v>
      </c>
      <c r="S234" s="55">
        <f t="shared" ca="1" si="51"/>
        <v>0.99999999805800588</v>
      </c>
      <c r="T234" s="29">
        <f t="shared" ca="1" si="52"/>
        <v>-1.9419941210685465E-9</v>
      </c>
      <c r="U234" s="58"/>
      <c r="V234" s="10"/>
      <c r="W234" s="10"/>
      <c r="X234" s="10"/>
      <c r="Y234" s="10"/>
      <c r="Z234" s="10"/>
      <c r="AA234" s="64">
        <f ca="1">IFERROR(Sheet3!Q234,"")</f>
        <v>76.158675099352735</v>
      </c>
      <c r="AB234" s="10" t="str">
        <f t="shared" ca="1" si="53"/>
        <v>Hedge</v>
      </c>
      <c r="AC234" s="10" t="str">
        <f t="shared" ca="1" si="54"/>
        <v/>
      </c>
      <c r="AD234" s="65">
        <f ca="1">Sheet3!N234</f>
        <v>3.6656950560381745</v>
      </c>
      <c r="AE234" s="65">
        <f ca="1">Sheet3!O234</f>
        <v>2.3723666506179062</v>
      </c>
      <c r="AF234" s="10" t="str">
        <f t="shared" ca="1" si="55"/>
        <v/>
      </c>
      <c r="AG234" s="10" t="str">
        <f t="shared" ca="1" si="56"/>
        <v/>
      </c>
      <c r="AH234" s="3" t="str">
        <f t="shared" ca="1" si="64"/>
        <v/>
      </c>
      <c r="AI234" s="5" t="str">
        <f t="shared" ca="1" si="57"/>
        <v/>
      </c>
    </row>
    <row r="235" spans="10:35" x14ac:dyDescent="0.2">
      <c r="J235" s="3">
        <v>233</v>
      </c>
      <c r="K235" s="72">
        <f t="shared" si="58"/>
        <v>6.7999999999999172E-2</v>
      </c>
      <c r="L235" s="57">
        <f t="shared" ca="1" si="59"/>
        <v>253.7569701570672</v>
      </c>
      <c r="M235" s="55">
        <f t="shared" ca="1" si="60"/>
        <v>0.99999999681287999</v>
      </c>
      <c r="N235" s="56">
        <f t="shared" ca="1" si="61"/>
        <v>0.99999999894541836</v>
      </c>
      <c r="O235" s="55">
        <f t="shared" ca="1" si="62"/>
        <v>3.1871199669350586E-9</v>
      </c>
      <c r="P235" s="55">
        <f t="shared" ca="1" si="63"/>
        <v>1.0545816431065677E-9</v>
      </c>
      <c r="Q235" s="57">
        <f t="shared" ca="1" si="49"/>
        <v>167.28778421727182</v>
      </c>
      <c r="R235" s="57">
        <f t="shared" ca="1" si="50"/>
        <v>7.9802265207917707E-9</v>
      </c>
      <c r="S235" s="55">
        <f t="shared" ca="1" si="51"/>
        <v>0.99999999894541836</v>
      </c>
      <c r="T235" s="29">
        <f t="shared" ca="1" si="52"/>
        <v>-1.0545816442331102E-9</v>
      </c>
      <c r="U235" s="58"/>
      <c r="V235" s="10"/>
      <c r="W235" s="10"/>
      <c r="X235" s="10"/>
      <c r="Y235" s="10"/>
      <c r="Z235" s="10"/>
      <c r="AA235" s="64">
        <f ca="1">IFERROR(Sheet3!Q235,"")</f>
        <v>71.165819184493927</v>
      </c>
      <c r="AB235" s="10" t="str">
        <f t="shared" ca="1" si="53"/>
        <v>Hedge</v>
      </c>
      <c r="AC235" s="10" t="str">
        <f t="shared" ca="1" si="54"/>
        <v/>
      </c>
      <c r="AD235" s="65">
        <f ca="1">Sheet3!N235</f>
        <v>5.0356643978086311</v>
      </c>
      <c r="AE235" s="65">
        <f ca="1">Sheet3!O235</f>
        <v>4.1478984820783893</v>
      </c>
      <c r="AF235" s="10" t="str">
        <f t="shared" ca="1" si="55"/>
        <v/>
      </c>
      <c r="AG235" s="10" t="str">
        <f t="shared" ca="1" si="56"/>
        <v/>
      </c>
      <c r="AH235" s="3" t="str">
        <f t="shared" ca="1" si="64"/>
        <v/>
      </c>
      <c r="AI235" s="5" t="str">
        <f t="shared" ca="1" si="57"/>
        <v/>
      </c>
    </row>
    <row r="236" spans="10:35" x14ac:dyDescent="0.2">
      <c r="J236" s="3">
        <v>234</v>
      </c>
      <c r="K236" s="72">
        <f t="shared" si="58"/>
        <v>6.3999999999999169E-2</v>
      </c>
      <c r="L236" s="57">
        <f t="shared" ca="1" si="59"/>
        <v>265.96862301479314</v>
      </c>
      <c r="M236" s="55">
        <f t="shared" ca="1" si="60"/>
        <v>0.99999999980028764</v>
      </c>
      <c r="N236" s="56">
        <f t="shared" ca="1" si="61"/>
        <v>0.99999999993675803</v>
      </c>
      <c r="O236" s="55">
        <f t="shared" ca="1" si="62"/>
        <v>1.9971232308204758E-10</v>
      </c>
      <c r="P236" s="55">
        <f t="shared" ca="1" si="63"/>
        <v>6.3241968637758338E-11</v>
      </c>
      <c r="Q236" s="57">
        <f t="shared" ca="1" si="49"/>
        <v>179.46830255665546</v>
      </c>
      <c r="R236" s="57">
        <f t="shared" ca="1" si="50"/>
        <v>4.5480063079775639E-10</v>
      </c>
      <c r="S236" s="55">
        <f t="shared" ca="1" si="51"/>
        <v>0.99999999993675803</v>
      </c>
      <c r="T236" s="29">
        <f t="shared" ca="1" si="52"/>
        <v>-6.324196721863018E-11</v>
      </c>
      <c r="U236" s="58"/>
      <c r="V236" s="10"/>
      <c r="W236" s="10"/>
      <c r="X236" s="10"/>
      <c r="Y236" s="10"/>
      <c r="Z236" s="10"/>
      <c r="AA236" s="64">
        <f ca="1">IFERROR(Sheet3!Q236,"")</f>
        <v>72.988771509937095</v>
      </c>
      <c r="AB236" s="10" t="str">
        <f t="shared" ca="1" si="53"/>
        <v>Hedge</v>
      </c>
      <c r="AC236" s="10" t="str">
        <f t="shared" ca="1" si="54"/>
        <v/>
      </c>
      <c r="AD236" s="65">
        <f ca="1">Sheet3!N236</f>
        <v>7.058824134595767</v>
      </c>
      <c r="AE236" s="65">
        <f ca="1">Sheet3!O236</f>
        <v>6.0885155837566405</v>
      </c>
      <c r="AF236" s="10" t="str">
        <f t="shared" ca="1" si="55"/>
        <v/>
      </c>
      <c r="AG236" s="10" t="str">
        <f t="shared" ca="1" si="56"/>
        <v/>
      </c>
      <c r="AH236" s="3" t="str">
        <f t="shared" ca="1" si="64"/>
        <v/>
      </c>
      <c r="AI236" s="5" t="str">
        <f t="shared" ca="1" si="57"/>
        <v/>
      </c>
    </row>
    <row r="237" spans="10:35" x14ac:dyDescent="0.2">
      <c r="J237" s="3">
        <v>235</v>
      </c>
      <c r="K237" s="72">
        <f t="shared" si="58"/>
        <v>5.9999999999999165E-2</v>
      </c>
      <c r="L237" s="57">
        <f t="shared" ca="1" si="59"/>
        <v>250.18078608060455</v>
      </c>
      <c r="M237" s="55">
        <f t="shared" ca="1" si="60"/>
        <v>0.99999999948948048</v>
      </c>
      <c r="N237" s="56">
        <f t="shared" ca="1" si="61"/>
        <v>0.99999999982802568</v>
      </c>
      <c r="O237" s="55">
        <f t="shared" ca="1" si="62"/>
        <v>5.1051946351571973E-10</v>
      </c>
      <c r="P237" s="55">
        <f t="shared" ca="1" si="63"/>
        <v>1.719743287455584E-10</v>
      </c>
      <c r="Q237" s="57">
        <f t="shared" ca="1" si="49"/>
        <v>163.64931990190485</v>
      </c>
      <c r="R237" s="57">
        <f t="shared" ca="1" si="50"/>
        <v>1.1513249401180885E-9</v>
      </c>
      <c r="S237" s="55">
        <f t="shared" ca="1" si="51"/>
        <v>0.99999999982802568</v>
      </c>
      <c r="T237" s="29">
        <f t="shared" ca="1" si="52"/>
        <v>-1.7197432367055399E-10</v>
      </c>
      <c r="U237" s="58"/>
      <c r="V237" s="10"/>
      <c r="W237" s="10"/>
      <c r="X237" s="10"/>
      <c r="Y237" s="10"/>
      <c r="Z237" s="10"/>
      <c r="AA237" s="64">
        <f ca="1">IFERROR(Sheet3!Q237,"")</f>
        <v>61.526453819475478</v>
      </c>
      <c r="AB237" s="10" t="str">
        <f t="shared" ca="1" si="53"/>
        <v/>
      </c>
      <c r="AC237" s="10" t="str">
        <f t="shared" ca="1" si="54"/>
        <v/>
      </c>
      <c r="AD237" s="65">
        <f ca="1">Sheet3!N237</f>
        <v>5.5622094606840164</v>
      </c>
      <c r="AE237" s="65">
        <f ca="1">Sheet3!O237</f>
        <v>5.7376448350415581</v>
      </c>
      <c r="AF237" s="10" t="str">
        <f t="shared" ca="1" si="55"/>
        <v>Hedge</v>
      </c>
      <c r="AG237" s="10" t="str">
        <f t="shared" ca="1" si="56"/>
        <v/>
      </c>
      <c r="AH237" s="3" t="str">
        <f t="shared" ca="1" si="64"/>
        <v/>
      </c>
      <c r="AI237" s="5" t="str">
        <f t="shared" ca="1" si="57"/>
        <v/>
      </c>
    </row>
    <row r="238" spans="10:35" x14ac:dyDescent="0.2">
      <c r="J238" s="3">
        <v>236</v>
      </c>
      <c r="K238" s="72">
        <f t="shared" si="58"/>
        <v>5.5999999999999162E-2</v>
      </c>
      <c r="L238" s="57">
        <f t="shared" ca="1" si="59"/>
        <v>277.29900317658206</v>
      </c>
      <c r="M238" s="55">
        <f t="shared" ca="1" si="60"/>
        <v>0.99999999999811318</v>
      </c>
      <c r="N238" s="56">
        <f t="shared" ca="1" si="61"/>
        <v>0.99999999999942424</v>
      </c>
      <c r="O238" s="55">
        <f t="shared" ca="1" si="62"/>
        <v>1.8868582473849558E-12</v>
      </c>
      <c r="P238" s="55">
        <f t="shared" ca="1" si="63"/>
        <v>5.7578822963490724E-13</v>
      </c>
      <c r="Q238" s="57">
        <f t="shared" ca="1" si="49"/>
        <v>190.73638006099799</v>
      </c>
      <c r="R238" s="57">
        <f t="shared" ca="1" si="50"/>
        <v>3.665897222353621E-12</v>
      </c>
      <c r="S238" s="55">
        <f t="shared" ca="1" si="51"/>
        <v>0.99999999999942424</v>
      </c>
      <c r="T238" s="29">
        <f t="shared" ca="1" si="52"/>
        <v>-5.7576166057060618E-13</v>
      </c>
      <c r="U238" s="58"/>
      <c r="V238" s="10"/>
      <c r="W238" s="10"/>
      <c r="X238" s="10"/>
      <c r="Y238" s="10"/>
      <c r="Z238" s="10"/>
      <c r="AA238" s="64">
        <f ca="1">IFERROR(Sheet3!Q238,"")</f>
        <v>68.003232971487449</v>
      </c>
      <c r="AB238" s="10" t="str">
        <f t="shared" ca="1" si="53"/>
        <v/>
      </c>
      <c r="AC238" s="10" t="str">
        <f t="shared" ca="1" si="54"/>
        <v/>
      </c>
      <c r="AD238" s="65">
        <f ca="1">Sheet3!N238</f>
        <v>8.0089632833491464</v>
      </c>
      <c r="AE238" s="65">
        <f ca="1">Sheet3!O238</f>
        <v>7.2518571339132842</v>
      </c>
      <c r="AF238" s="10" t="str">
        <f t="shared" ca="1" si="55"/>
        <v/>
      </c>
      <c r="AG238" s="10" t="str">
        <f t="shared" ca="1" si="56"/>
        <v/>
      </c>
      <c r="AH238" s="3" t="str">
        <f t="shared" ca="1" si="64"/>
        <v/>
      </c>
      <c r="AI238" s="5" t="str">
        <f t="shared" ca="1" si="57"/>
        <v/>
      </c>
    </row>
    <row r="239" spans="10:35" x14ac:dyDescent="0.2">
      <c r="J239" s="3">
        <v>237</v>
      </c>
      <c r="K239" s="72">
        <f t="shared" si="58"/>
        <v>5.1999999999999158E-2</v>
      </c>
      <c r="L239" s="57">
        <f t="shared" ca="1" si="59"/>
        <v>264.35209612129876</v>
      </c>
      <c r="M239" s="55">
        <f t="shared" ca="1" si="60"/>
        <v>0.99999999999760947</v>
      </c>
      <c r="N239" s="56">
        <f t="shared" ca="1" si="61"/>
        <v>0.99999999999923395</v>
      </c>
      <c r="O239" s="55">
        <f t="shared" ca="1" si="62"/>
        <v>2.3905176705768606E-12</v>
      </c>
      <c r="P239" s="55">
        <f t="shared" ca="1" si="63"/>
        <v>7.6603730893180971E-13</v>
      </c>
      <c r="Q239" s="57">
        <f t="shared" ca="1" si="49"/>
        <v>177.75830485146275</v>
      </c>
      <c r="R239" s="57">
        <f t="shared" ca="1" si="50"/>
        <v>4.5004198695551626E-12</v>
      </c>
      <c r="S239" s="55">
        <f t="shared" ca="1" si="51"/>
        <v>0.99999999999923395</v>
      </c>
      <c r="T239" s="29">
        <f t="shared" ca="1" si="52"/>
        <v>-7.6605388699135801E-13</v>
      </c>
      <c r="U239" s="58"/>
      <c r="V239" s="10"/>
      <c r="W239" s="10"/>
      <c r="X239" s="10"/>
      <c r="Y239" s="10"/>
      <c r="Z239" s="10"/>
      <c r="AA239" s="64">
        <f ca="1">IFERROR(Sheet3!Q239,"")</f>
        <v>62.081260017988143</v>
      </c>
      <c r="AB239" s="10" t="str">
        <f t="shared" ca="1" si="53"/>
        <v/>
      </c>
      <c r="AC239" s="10" t="str">
        <f t="shared" ca="1" si="54"/>
        <v/>
      </c>
      <c r="AD239" s="65">
        <f ca="1">Sheet3!N239</f>
        <v>7.0537134958428283</v>
      </c>
      <c r="AE239" s="65">
        <f ca="1">Sheet3!O239</f>
        <v>7.1197613751996469</v>
      </c>
      <c r="AF239" s="10" t="str">
        <f t="shared" ca="1" si="55"/>
        <v>Hedge</v>
      </c>
      <c r="AG239" s="10" t="str">
        <f t="shared" ca="1" si="56"/>
        <v/>
      </c>
      <c r="AH239" s="3" t="str">
        <f t="shared" ca="1" si="64"/>
        <v/>
      </c>
      <c r="AI239" s="5" t="str">
        <f t="shared" ca="1" si="57"/>
        <v/>
      </c>
    </row>
    <row r="240" spans="10:35" x14ac:dyDescent="0.2">
      <c r="J240" s="3">
        <v>238</v>
      </c>
      <c r="K240" s="72">
        <f t="shared" si="58"/>
        <v>4.7999999999999154E-2</v>
      </c>
      <c r="L240" s="57">
        <f t="shared" ca="1" si="59"/>
        <v>280.07972948919314</v>
      </c>
      <c r="M240" s="55">
        <f t="shared" ca="1" si="60"/>
        <v>0.99999999999998201</v>
      </c>
      <c r="N240" s="56">
        <f t="shared" ca="1" si="61"/>
        <v>0.99999999999999456</v>
      </c>
      <c r="O240" s="55">
        <f t="shared" ca="1" si="62"/>
        <v>1.7950387256343499E-14</v>
      </c>
      <c r="P240" s="55">
        <f t="shared" ca="1" si="63"/>
        <v>5.4450920436187707E-15</v>
      </c>
      <c r="Q240" s="57">
        <f t="shared" ca="1" si="49"/>
        <v>193.45475884254444</v>
      </c>
      <c r="R240" s="57">
        <f t="shared" ca="1" si="50"/>
        <v>2.9891862556229755E-14</v>
      </c>
      <c r="S240" s="55">
        <f t="shared" ca="1" si="51"/>
        <v>0.99999999999999456</v>
      </c>
      <c r="T240" s="29">
        <f t="shared" ca="1" si="52"/>
        <v>-5.440092820663267E-15</v>
      </c>
      <c r="U240" s="58"/>
      <c r="V240" s="10"/>
      <c r="W240" s="10"/>
      <c r="X240" s="10"/>
      <c r="Y240" s="10"/>
      <c r="Z240" s="10"/>
      <c r="AA240" s="64">
        <f ca="1">IFERROR(Sheet3!Q240,"")</f>
        <v>62.992392364527838</v>
      </c>
      <c r="AB240" s="10" t="str">
        <f t="shared" ca="1" si="53"/>
        <v/>
      </c>
      <c r="AC240" s="10" t="str">
        <f t="shared" ca="1" si="54"/>
        <v/>
      </c>
      <c r="AD240" s="65">
        <f ca="1">Sheet3!N240</f>
        <v>8.1710171585025364</v>
      </c>
      <c r="AE240" s="65">
        <f ca="1">Sheet3!O240</f>
        <v>7.8205985640682405</v>
      </c>
      <c r="AF240" s="10" t="str">
        <f t="shared" ca="1" si="55"/>
        <v/>
      </c>
      <c r="AG240" s="10" t="str">
        <f t="shared" ca="1" si="56"/>
        <v/>
      </c>
      <c r="AH240" s="3" t="str">
        <f t="shared" ca="1" si="64"/>
        <v/>
      </c>
      <c r="AI240" s="5" t="str">
        <f t="shared" ca="1" si="57"/>
        <v/>
      </c>
    </row>
    <row r="241" spans="10:35" x14ac:dyDescent="0.2">
      <c r="J241" s="3">
        <v>239</v>
      </c>
      <c r="K241" s="72">
        <f t="shared" si="58"/>
        <v>4.3999999999999151E-2</v>
      </c>
      <c r="L241" s="57">
        <f t="shared" ca="1" si="59"/>
        <v>294.75914786461561</v>
      </c>
      <c r="M241" s="55">
        <f t="shared" ca="1" si="60"/>
        <v>0.99999999999999989</v>
      </c>
      <c r="N241" s="56">
        <f t="shared" ca="1" si="61"/>
        <v>1</v>
      </c>
      <c r="O241" s="55">
        <f t="shared" ca="1" si="62"/>
        <v>7.0433009427791058E-17</v>
      </c>
      <c r="P241" s="55">
        <f t="shared" ca="1" si="63"/>
        <v>2.0354734243468712E-17</v>
      </c>
      <c r="Q241" s="57">
        <f t="shared" ca="1" si="49"/>
        <v>208.10298661456238</v>
      </c>
      <c r="R241" s="57">
        <f t="shared" ca="1" si="50"/>
        <v>1.0371010168563428E-16</v>
      </c>
      <c r="S241" s="55">
        <f t="shared" ca="1" si="51"/>
        <v>1</v>
      </c>
      <c r="T241" s="29">
        <f t="shared" ca="1" si="52"/>
        <v>0</v>
      </c>
      <c r="U241" s="58"/>
      <c r="V241" s="10"/>
      <c r="W241" s="10"/>
      <c r="X241" s="10"/>
      <c r="Y241" s="10"/>
      <c r="Z241" s="10"/>
      <c r="AA241" s="64">
        <f ca="1">IFERROR(Sheet3!Q241,"")</f>
        <v>65.486383202926163</v>
      </c>
      <c r="AB241" s="10" t="str">
        <f t="shared" ca="1" si="53"/>
        <v/>
      </c>
      <c r="AC241" s="10" t="str">
        <f t="shared" ca="1" si="54"/>
        <v/>
      </c>
      <c r="AD241" s="65">
        <f ca="1">Sheet3!N241</f>
        <v>10.1794337514105</v>
      </c>
      <c r="AE241" s="65">
        <f ca="1">Sheet3!O241</f>
        <v>9.3931553556297462</v>
      </c>
      <c r="AF241" s="10" t="str">
        <f t="shared" ca="1" si="55"/>
        <v/>
      </c>
      <c r="AG241" s="10" t="str">
        <f t="shared" ca="1" si="56"/>
        <v/>
      </c>
      <c r="AH241" s="3" t="str">
        <f t="shared" ca="1" si="64"/>
        <v/>
      </c>
      <c r="AI241" s="5" t="str">
        <f t="shared" ca="1" si="57"/>
        <v/>
      </c>
    </row>
    <row r="242" spans="10:35" x14ac:dyDescent="0.2">
      <c r="J242" s="3">
        <v>240</v>
      </c>
      <c r="K242" s="72">
        <f t="shared" si="58"/>
        <v>3.9999999999999147E-2</v>
      </c>
      <c r="L242" s="57">
        <f t="shared" ca="1" si="59"/>
        <v>301.06992908157861</v>
      </c>
      <c r="M242" s="55">
        <f t="shared" ca="1" si="60"/>
        <v>1</v>
      </c>
      <c r="N242" s="56">
        <f t="shared" ca="1" si="61"/>
        <v>1</v>
      </c>
      <c r="O242" s="55">
        <f t="shared" ca="1" si="62"/>
        <v>5.5665351758311048E-19</v>
      </c>
      <c r="P242" s="55">
        <f t="shared" ca="1" si="63"/>
        <v>1.5783351547544863E-19</v>
      </c>
      <c r="Q242" s="57">
        <f t="shared" ca="1" si="49"/>
        <v>214.38256599748217</v>
      </c>
      <c r="R242" s="57">
        <f t="shared" ca="1" si="50"/>
        <v>7.3590027987700163E-19</v>
      </c>
      <c r="S242" s="55">
        <f t="shared" ca="1" si="51"/>
        <v>1</v>
      </c>
      <c r="T242" s="29">
        <f t="shared" ca="1" si="52"/>
        <v>0</v>
      </c>
      <c r="U242" s="58"/>
      <c r="V242" s="10"/>
      <c r="W242" s="10"/>
      <c r="X242" s="10"/>
      <c r="Y242" s="10"/>
      <c r="Z242" s="10"/>
      <c r="AA242" s="64">
        <f ca="1">IFERROR(Sheet3!Q242,"")</f>
        <v>67.808659381846383</v>
      </c>
      <c r="AB242" s="10" t="str">
        <f t="shared" ca="1" si="53"/>
        <v/>
      </c>
      <c r="AC242" s="10" t="str">
        <f t="shared" ca="1" si="54"/>
        <v/>
      </c>
      <c r="AD242" s="65">
        <f ca="1">Sheet3!N242</f>
        <v>11.413397846462487</v>
      </c>
      <c r="AE242" s="65">
        <f ca="1">Sheet3!O242</f>
        <v>10.739983682851573</v>
      </c>
      <c r="AF242" s="10" t="str">
        <f t="shared" ca="1" si="55"/>
        <v/>
      </c>
      <c r="AG242" s="10" t="str">
        <f t="shared" ca="1" si="56"/>
        <v/>
      </c>
      <c r="AH242" s="3" t="str">
        <f t="shared" ca="1" si="64"/>
        <v/>
      </c>
      <c r="AI242" s="5" t="str">
        <f t="shared" ca="1" si="57"/>
        <v/>
      </c>
    </row>
    <row r="243" spans="10:35" x14ac:dyDescent="0.2">
      <c r="J243" s="3">
        <v>241</v>
      </c>
      <c r="K243" s="72">
        <f t="shared" si="58"/>
        <v>3.5999999999999144E-2</v>
      </c>
      <c r="L243" s="57">
        <f t="shared" ca="1" si="59"/>
        <v>279.77904102598205</v>
      </c>
      <c r="M243" s="55">
        <f t="shared" ca="1" si="60"/>
        <v>1</v>
      </c>
      <c r="N243" s="56">
        <f t="shared" ca="1" si="61"/>
        <v>1</v>
      </c>
      <c r="O243" s="55">
        <f t="shared" ca="1" si="62"/>
        <v>1.0404007297453885E-18</v>
      </c>
      <c r="P243" s="55">
        <f t="shared" ca="1" si="63"/>
        <v>3.1777184086891789E-19</v>
      </c>
      <c r="Q243" s="57">
        <f t="shared" ca="1" si="49"/>
        <v>193.06046487316007</v>
      </c>
      <c r="R243" s="57">
        <f t="shared" ca="1" si="50"/>
        <v>1.3161690085102134E-18</v>
      </c>
      <c r="S243" s="55">
        <f t="shared" ca="1" si="51"/>
        <v>1</v>
      </c>
      <c r="T243" s="29">
        <f t="shared" ca="1" si="52"/>
        <v>0</v>
      </c>
      <c r="U243" s="58"/>
      <c r="V243" s="10"/>
      <c r="W243" s="10"/>
      <c r="X243" s="10"/>
      <c r="Y243" s="10"/>
      <c r="Z243" s="10"/>
      <c r="AA243" s="64">
        <f ca="1">IFERROR(Sheet3!Q243,"")</f>
        <v>61.462109898587613</v>
      </c>
      <c r="AB243" s="10" t="str">
        <f t="shared" ca="1" si="53"/>
        <v/>
      </c>
      <c r="AC243" s="10" t="str">
        <f t="shared" ca="1" si="54"/>
        <v/>
      </c>
      <c r="AD243" s="65">
        <f ca="1">Sheet3!N243</f>
        <v>8.4718337666465118</v>
      </c>
      <c r="AE243" s="65">
        <f ca="1">Sheet3!O243</f>
        <v>9.2278837387148656</v>
      </c>
      <c r="AF243" s="10" t="str">
        <f t="shared" ca="1" si="55"/>
        <v>Hedge</v>
      </c>
      <c r="AG243" s="10" t="str">
        <f t="shared" ca="1" si="56"/>
        <v/>
      </c>
      <c r="AH243" s="3" t="str">
        <f t="shared" ca="1" si="64"/>
        <v/>
      </c>
      <c r="AI243" s="5" t="str">
        <f t="shared" ca="1" si="57"/>
        <v/>
      </c>
    </row>
    <row r="244" spans="10:35" x14ac:dyDescent="0.2">
      <c r="J244" s="3">
        <v>242</v>
      </c>
      <c r="K244" s="72">
        <f t="shared" si="58"/>
        <v>3.199999999999914E-2</v>
      </c>
      <c r="L244" s="57">
        <f t="shared" ca="1" si="59"/>
        <v>299.27312194708509</v>
      </c>
      <c r="M244" s="55">
        <f t="shared" ca="1" si="60"/>
        <v>1</v>
      </c>
      <c r="N244" s="56">
        <f t="shared" ca="1" si="61"/>
        <v>1</v>
      </c>
      <c r="O244" s="55">
        <f t="shared" ca="1" si="62"/>
        <v>4.3232646598917162E-23</v>
      </c>
      <c r="P244" s="55">
        <f t="shared" ca="1" si="63"/>
        <v>1.2377145568001549E-23</v>
      </c>
      <c r="Q244" s="57">
        <f t="shared" ca="1" si="49"/>
        <v>212.52332148680998</v>
      </c>
      <c r="R244" s="57">
        <f t="shared" ca="1" si="50"/>
        <v>4.6276470896303883E-23</v>
      </c>
      <c r="S244" s="55">
        <f t="shared" ca="1" si="51"/>
        <v>1</v>
      </c>
      <c r="T244" s="29">
        <f t="shared" ca="1" si="52"/>
        <v>0</v>
      </c>
      <c r="U244" s="58"/>
      <c r="V244" s="10"/>
      <c r="W244" s="10"/>
      <c r="X244" s="10"/>
      <c r="Y244" s="10"/>
      <c r="Z244" s="10"/>
      <c r="AA244" s="64">
        <f ca="1">IFERROR(Sheet3!Q244,"")</f>
        <v>68.755602196083004</v>
      </c>
      <c r="AB244" s="10" t="str">
        <f t="shared" ca="1" si="53"/>
        <v/>
      </c>
      <c r="AC244" s="10" t="str">
        <f t="shared" ca="1" si="54"/>
        <v/>
      </c>
      <c r="AD244" s="65">
        <f ca="1">Sheet3!N244</f>
        <v>8.937421462448583</v>
      </c>
      <c r="AE244" s="65">
        <f ca="1">Sheet3!O244</f>
        <v>9.0342422212040105</v>
      </c>
      <c r="AF244" s="10" t="str">
        <f t="shared" ca="1" si="55"/>
        <v>Hedge</v>
      </c>
      <c r="AG244" s="10" t="str">
        <f t="shared" ca="1" si="56"/>
        <v/>
      </c>
      <c r="AH244" s="3" t="str">
        <f t="shared" ca="1" si="64"/>
        <v/>
      </c>
      <c r="AI244" s="5" t="str">
        <f t="shared" ca="1" si="57"/>
        <v/>
      </c>
    </row>
    <row r="245" spans="10:35" x14ac:dyDescent="0.2">
      <c r="J245" s="3">
        <v>243</v>
      </c>
      <c r="K245" s="72">
        <f t="shared" si="58"/>
        <v>2.799999999999914E-2</v>
      </c>
      <c r="L245" s="57">
        <f t="shared" ca="1" si="59"/>
        <v>319.00634122232316</v>
      </c>
      <c r="M245" s="55">
        <f t="shared" ca="1" si="60"/>
        <v>1</v>
      </c>
      <c r="N245" s="56">
        <f t="shared" ca="1" si="61"/>
        <v>1</v>
      </c>
      <c r="O245" s="55">
        <f t="shared" ca="1" si="62"/>
        <v>1.030377171500259E-28</v>
      </c>
      <c r="P245" s="55">
        <f t="shared" ca="1" si="63"/>
        <v>2.7740604479460591E-29</v>
      </c>
      <c r="Q245" s="57">
        <f t="shared" ca="1" si="49"/>
        <v>232.22530521182065</v>
      </c>
      <c r="R245" s="57">
        <f t="shared" ca="1" si="50"/>
        <v>9.2291104148056649E-29</v>
      </c>
      <c r="S245" s="55">
        <f t="shared" ca="1" si="51"/>
        <v>1</v>
      </c>
      <c r="T245" s="29">
        <f t="shared" ca="1" si="52"/>
        <v>0</v>
      </c>
      <c r="U245" s="58"/>
      <c r="V245" s="10"/>
      <c r="W245" s="10"/>
      <c r="X245" s="10"/>
      <c r="Y245" s="10"/>
      <c r="Z245" s="10"/>
      <c r="AA245" s="64">
        <f ca="1">IFERROR(Sheet3!Q245,"")</f>
        <v>74.16436368611825</v>
      </c>
      <c r="AB245" s="10" t="str">
        <f t="shared" ca="1" si="53"/>
        <v>Hedge</v>
      </c>
      <c r="AC245" s="10" t="str">
        <f t="shared" ca="1" si="54"/>
        <v/>
      </c>
      <c r="AD245" s="65">
        <f ca="1">Sheet3!N245</f>
        <v>11.221002706078195</v>
      </c>
      <c r="AE245" s="65">
        <f ca="1">Sheet3!O245</f>
        <v>10.492082544453467</v>
      </c>
      <c r="AF245" s="10" t="str">
        <f t="shared" ca="1" si="55"/>
        <v/>
      </c>
      <c r="AG245" s="10" t="str">
        <f t="shared" ca="1" si="56"/>
        <v/>
      </c>
      <c r="AH245" s="3" t="str">
        <f t="shared" ca="1" si="64"/>
        <v/>
      </c>
      <c r="AI245" s="5" t="str">
        <f t="shared" ca="1" si="57"/>
        <v/>
      </c>
    </row>
    <row r="246" spans="10:35" x14ac:dyDescent="0.2">
      <c r="J246" s="3">
        <v>244</v>
      </c>
      <c r="K246" s="72">
        <f t="shared" si="58"/>
        <v>2.399999999999914E-2</v>
      </c>
      <c r="L246" s="57">
        <f t="shared" ca="1" si="59"/>
        <v>285.13381487512942</v>
      </c>
      <c r="M246" s="55">
        <f t="shared" ca="1" si="60"/>
        <v>1</v>
      </c>
      <c r="N246" s="56">
        <f t="shared" ca="1" si="61"/>
        <v>1</v>
      </c>
      <c r="O246" s="55">
        <f t="shared" ca="1" si="62"/>
        <v>5.0532123061107462E-28</v>
      </c>
      <c r="P246" s="55">
        <f t="shared" ca="1" si="63"/>
        <v>1.5236102638691423E-28</v>
      </c>
      <c r="Q246" s="57">
        <f t="shared" ca="1" si="49"/>
        <v>198.32153206757712</v>
      </c>
      <c r="R246" s="57">
        <f t="shared" ca="1" si="50"/>
        <v>4.2480888847785321E-28</v>
      </c>
      <c r="S246" s="55">
        <f t="shared" ca="1" si="51"/>
        <v>1</v>
      </c>
      <c r="T246" s="29">
        <f t="shared" ca="1" si="52"/>
        <v>0</v>
      </c>
      <c r="U246" s="58"/>
      <c r="V246" s="10"/>
      <c r="W246" s="10"/>
      <c r="X246" s="10"/>
      <c r="Y246" s="10"/>
      <c r="Z246" s="10"/>
      <c r="AA246" s="64">
        <f ca="1">IFERROR(Sheet3!Q246,"")</f>
        <v>63.396876192914711</v>
      </c>
      <c r="AB246" s="10" t="str">
        <f t="shared" ca="1" si="53"/>
        <v/>
      </c>
      <c r="AC246" s="10" t="str">
        <f t="shared" ca="1" si="54"/>
        <v/>
      </c>
      <c r="AD246" s="65">
        <f ca="1">Sheet3!N246</f>
        <v>7.1745090093162958</v>
      </c>
      <c r="AE246" s="65">
        <f ca="1">Sheet3!O246</f>
        <v>8.2803668543620201</v>
      </c>
      <c r="AF246" s="10" t="str">
        <f t="shared" ca="1" si="55"/>
        <v>Hedge</v>
      </c>
      <c r="AG246" s="10" t="str">
        <f t="shared" ca="1" si="56"/>
        <v/>
      </c>
      <c r="AH246" s="3" t="str">
        <f t="shared" ca="1" si="64"/>
        <v/>
      </c>
      <c r="AI246" s="5" t="str">
        <f t="shared" ca="1" si="57"/>
        <v/>
      </c>
    </row>
    <row r="247" spans="10:35" x14ac:dyDescent="0.2">
      <c r="J247" s="3">
        <v>245</v>
      </c>
      <c r="K247" s="72">
        <f t="shared" si="58"/>
        <v>1.999999999999914E-2</v>
      </c>
      <c r="L247" s="57">
        <f t="shared" ca="1" si="59"/>
        <v>298.04983045119423</v>
      </c>
      <c r="M247" s="55">
        <f t="shared" ca="1" si="60"/>
        <v>1</v>
      </c>
      <c r="N247" s="56">
        <f t="shared" ca="1" si="61"/>
        <v>1</v>
      </c>
      <c r="O247" s="55">
        <f t="shared" ca="1" si="62"/>
        <v>1.1939366543414135E-35</v>
      </c>
      <c r="P247" s="55">
        <f t="shared" ca="1" si="63"/>
        <v>3.451609390941707E-36</v>
      </c>
      <c r="Q247" s="57">
        <f t="shared" ca="1" si="49"/>
        <v>211.20628959572019</v>
      </c>
      <c r="R247" s="57">
        <f t="shared" ca="1" si="50"/>
        <v>8.1052724475398187E-36</v>
      </c>
      <c r="S247" s="55">
        <f t="shared" ca="1" si="51"/>
        <v>1</v>
      </c>
      <c r="T247" s="29">
        <f t="shared" ca="1" si="52"/>
        <v>0</v>
      </c>
      <c r="U247" s="58"/>
      <c r="V247" s="10"/>
      <c r="W247" s="10"/>
      <c r="X247" s="10"/>
      <c r="Y247" s="10"/>
      <c r="Z247" s="10"/>
      <c r="AA247" s="64">
        <f ca="1">IFERROR(Sheet3!Q247,"")</f>
        <v>63.68248015615147</v>
      </c>
      <c r="AB247" s="10" t="str">
        <f t="shared" ca="1" si="53"/>
        <v/>
      </c>
      <c r="AC247" s="10" t="str">
        <f t="shared" ca="1" si="54"/>
        <v/>
      </c>
      <c r="AD247" s="65">
        <f ca="1">Sheet3!N247</f>
        <v>6.2602138472308297</v>
      </c>
      <c r="AE247" s="65">
        <f ca="1">Sheet3!O247</f>
        <v>6.9335981829412265</v>
      </c>
      <c r="AF247" s="10" t="str">
        <f t="shared" ca="1" si="55"/>
        <v>Hedge</v>
      </c>
      <c r="AG247" s="10" t="str">
        <f t="shared" ca="1" si="56"/>
        <v/>
      </c>
      <c r="AH247" s="3" t="str">
        <f t="shared" ca="1" si="64"/>
        <v/>
      </c>
      <c r="AI247" s="5" t="str">
        <f t="shared" ca="1" si="57"/>
        <v/>
      </c>
    </row>
    <row r="248" spans="10:35" x14ac:dyDescent="0.2">
      <c r="J248" s="3">
        <v>246</v>
      </c>
      <c r="K248" s="72">
        <f t="shared" si="58"/>
        <v>1.599999999999914E-2</v>
      </c>
      <c r="L248" s="57">
        <f t="shared" ca="1" si="59"/>
        <v>300.58487416548576</v>
      </c>
      <c r="M248" s="55">
        <f t="shared" ca="1" si="60"/>
        <v>1</v>
      </c>
      <c r="N248" s="56">
        <f t="shared" ca="1" si="61"/>
        <v>1</v>
      </c>
      <c r="O248" s="55">
        <f t="shared" ca="1" si="62"/>
        <v>1.1176650756329011E-44</v>
      </c>
      <c r="P248" s="55">
        <f t="shared" ca="1" si="63"/>
        <v>3.2101296970027524E-45</v>
      </c>
      <c r="Q248" s="57">
        <f t="shared" ca="1" si="49"/>
        <v>213.71006400716692</v>
      </c>
      <c r="R248" s="57">
        <f t="shared" ca="1" si="50"/>
        <v>6.0529816334519594E-45</v>
      </c>
      <c r="S248" s="55">
        <f t="shared" ca="1" si="51"/>
        <v>1</v>
      </c>
      <c r="T248" s="29">
        <f t="shared" ca="1" si="52"/>
        <v>0</v>
      </c>
      <c r="U248" s="58"/>
      <c r="V248" s="10"/>
      <c r="W248" s="10"/>
      <c r="X248" s="10"/>
      <c r="Y248" s="10"/>
      <c r="Z248" s="10"/>
      <c r="AA248" s="64">
        <f ca="1">IFERROR(Sheet3!Q248,"")</f>
        <v>60.083909973570094</v>
      </c>
      <c r="AB248" s="10" t="str">
        <f t="shared" ca="1" si="53"/>
        <v/>
      </c>
      <c r="AC248" s="10" t="str">
        <f t="shared" ca="1" si="54"/>
        <v/>
      </c>
      <c r="AD248" s="65">
        <f ca="1">Sheet3!N248</f>
        <v>5.6932479995420522</v>
      </c>
      <c r="AE248" s="65">
        <f ca="1">Sheet3!O248</f>
        <v>6.1066980606751109</v>
      </c>
      <c r="AF248" s="10" t="str">
        <f t="shared" ca="1" si="55"/>
        <v>Hedge</v>
      </c>
      <c r="AG248" s="10" t="str">
        <f t="shared" ca="1" si="56"/>
        <v/>
      </c>
      <c r="AH248" s="3" t="str">
        <f t="shared" ca="1" si="64"/>
        <v/>
      </c>
      <c r="AI248" s="5" t="str">
        <f t="shared" ca="1" si="57"/>
        <v/>
      </c>
    </row>
    <row r="249" spans="10:35" x14ac:dyDescent="0.2">
      <c r="J249" s="3">
        <v>247</v>
      </c>
      <c r="K249" s="72">
        <f t="shared" si="58"/>
        <v>1.199999999999914E-2</v>
      </c>
      <c r="L249" s="57">
        <f t="shared" ca="1" si="59"/>
        <v>311.82219684575557</v>
      </c>
      <c r="M249" s="55">
        <f t="shared" ca="1" si="60"/>
        <v>1</v>
      </c>
      <c r="N249" s="56">
        <f t="shared" ca="1" si="61"/>
        <v>1</v>
      </c>
      <c r="O249" s="55">
        <f t="shared" ca="1" si="62"/>
        <v>2.3777978223752105E-62</v>
      </c>
      <c r="P249" s="55">
        <f t="shared" ca="1" si="63"/>
        <v>6.5968024233156697E-63</v>
      </c>
      <c r="Q249" s="57">
        <f t="shared" ca="1" si="49"/>
        <v>224.91610612561647</v>
      </c>
      <c r="R249" s="57">
        <f t="shared" ca="1" si="50"/>
        <v>9.4217088591967962E-63</v>
      </c>
      <c r="S249" s="55">
        <f t="shared" ca="1" si="51"/>
        <v>1</v>
      </c>
      <c r="T249" s="29">
        <f t="shared" ca="1" si="52"/>
        <v>0</v>
      </c>
      <c r="U249" s="58"/>
      <c r="V249" s="10"/>
      <c r="W249" s="10"/>
      <c r="X249" s="10"/>
      <c r="Y249" s="10"/>
      <c r="Z249" s="10"/>
      <c r="AA249" s="64">
        <f ca="1">IFERROR(Sheet3!Q249,"")</f>
        <v>62.854164059047733</v>
      </c>
      <c r="AB249" s="10" t="str">
        <f t="shared" ca="1" si="53"/>
        <v/>
      </c>
      <c r="AC249" s="10" t="str">
        <f t="shared" ca="1" si="54"/>
        <v/>
      </c>
      <c r="AD249" s="65">
        <f ca="1">Sheet3!N249</f>
        <v>6.5096260381745878</v>
      </c>
      <c r="AE249" s="65">
        <f ca="1">Sheet3!O249</f>
        <v>6.37531671234143</v>
      </c>
      <c r="AF249" s="10" t="str">
        <f t="shared" ca="1" si="55"/>
        <v/>
      </c>
      <c r="AG249" s="10" t="str">
        <f t="shared" ca="1" si="56"/>
        <v/>
      </c>
      <c r="AH249" s="3" t="str">
        <f t="shared" ca="1" si="64"/>
        <v/>
      </c>
      <c r="AI249" s="5" t="str">
        <f t="shared" ca="1" si="57"/>
        <v/>
      </c>
    </row>
    <row r="250" spans="10:35" x14ac:dyDescent="0.2">
      <c r="J250" s="3">
        <v>248</v>
      </c>
      <c r="K250" s="72">
        <f t="shared" si="58"/>
        <v>7.9999999999991397E-3</v>
      </c>
      <c r="L250" s="57">
        <f t="shared" ca="1" si="59"/>
        <v>325.17460869799532</v>
      </c>
      <c r="M250" s="55">
        <f t="shared" ca="1" si="60"/>
        <v>1</v>
      </c>
      <c r="N250" s="56">
        <f t="shared" ca="1" si="61"/>
        <v>1</v>
      </c>
      <c r="O250" s="55">
        <f t="shared" ca="1" si="62"/>
        <v>1.4593607183138434E-98</v>
      </c>
      <c r="P250" s="55">
        <f t="shared" ca="1" si="63"/>
        <v>3.8901630526787985E-99</v>
      </c>
      <c r="Q250" s="57">
        <f t="shared" ca="1" si="49"/>
        <v>238.23722615300645</v>
      </c>
      <c r="R250" s="57">
        <f t="shared" ca="1" si="50"/>
        <v>3.7477619655764048E-99</v>
      </c>
      <c r="S250" s="55">
        <f t="shared" ca="1" si="51"/>
        <v>1</v>
      </c>
      <c r="T250" s="29">
        <f t="shared" ca="1" si="52"/>
        <v>0</v>
      </c>
      <c r="U250" s="58"/>
      <c r="V250" s="10"/>
      <c r="W250" s="10"/>
      <c r="X250" s="10"/>
      <c r="Y250" s="10"/>
      <c r="Z250" s="10"/>
      <c r="AA250" s="64">
        <f ca="1">IFERROR(Sheet3!Q250,"")</f>
        <v>63.040833735952887</v>
      </c>
      <c r="AB250" s="10" t="str">
        <f t="shared" ca="1" si="53"/>
        <v/>
      </c>
      <c r="AC250" s="10" t="str">
        <f t="shared" ca="1" si="54"/>
        <v/>
      </c>
      <c r="AD250" s="65">
        <f ca="1">Sheet3!N250</f>
        <v>8.2913741698655485</v>
      </c>
      <c r="AE250" s="65">
        <f ca="1">Sheet3!O250</f>
        <v>7.652688350690843</v>
      </c>
      <c r="AF250" s="10" t="str">
        <f t="shared" ca="1" si="55"/>
        <v/>
      </c>
      <c r="AG250" s="10" t="str">
        <f t="shared" ca="1" si="56"/>
        <v/>
      </c>
      <c r="AH250" s="3" t="str">
        <f t="shared" ca="1" si="64"/>
        <v/>
      </c>
      <c r="AI250" s="5" t="str">
        <f t="shared" ca="1" si="57"/>
        <v/>
      </c>
    </row>
    <row r="251" spans="10:35" ht="17" thickBot="1" x14ac:dyDescent="0.25">
      <c r="J251" s="46">
        <v>249</v>
      </c>
      <c r="K251" s="73">
        <f t="shared" si="58"/>
        <v>3.9999999999991397E-3</v>
      </c>
      <c r="L251" s="66">
        <f t="shared" ca="1" si="59"/>
        <v>332.44368353232403</v>
      </c>
      <c r="M251" s="52">
        <f t="shared" ca="1" si="60"/>
        <v>1</v>
      </c>
      <c r="N251" s="53">
        <f t="shared" ca="1" si="61"/>
        <v>1</v>
      </c>
      <c r="O251" s="52">
        <f t="shared" ca="1" si="62"/>
        <v>1.5963663238868104E-201</v>
      </c>
      <c r="P251" s="52">
        <f t="shared" ca="1" si="63"/>
        <v>4.1700758552473987E-202</v>
      </c>
      <c r="Q251" s="66">
        <f t="shared" ca="1" si="49"/>
        <v>245.47499789540046</v>
      </c>
      <c r="R251" s="66">
        <f t="shared" ca="1" si="50"/>
        <v>2.023431907181324E-202</v>
      </c>
      <c r="S251" s="52">
        <f t="shared" ca="1" si="51"/>
        <v>1</v>
      </c>
      <c r="T251" s="67">
        <f t="shared" ca="1" si="52"/>
        <v>0</v>
      </c>
      <c r="U251" s="68"/>
      <c r="V251" s="69"/>
      <c r="W251" s="69"/>
      <c r="X251" s="69"/>
      <c r="Y251" s="69"/>
      <c r="Z251" s="69"/>
      <c r="AA251" s="70">
        <f ca="1">IFERROR(Sheet3!Q251,"")</f>
        <v>68.825879815296659</v>
      </c>
      <c r="AB251" s="69" t="str">
        <f t="shared" ca="1" si="53"/>
        <v/>
      </c>
      <c r="AC251" s="69" t="str">
        <f t="shared" ca="1" si="54"/>
        <v/>
      </c>
      <c r="AD251" s="71">
        <f ca="1">Sheet3!N251</f>
        <v>9.658091540020223</v>
      </c>
      <c r="AE251" s="71">
        <f ca="1">Sheet3!O251</f>
        <v>8.9896238102437636</v>
      </c>
      <c r="AF251" s="69" t="str">
        <f t="shared" ca="1" si="55"/>
        <v/>
      </c>
      <c r="AG251" s="69" t="str">
        <f t="shared" ca="1" si="56"/>
        <v/>
      </c>
      <c r="AH251" s="46" t="str">
        <f t="shared" ca="1" si="64"/>
        <v/>
      </c>
      <c r="AI251" s="47" t="str">
        <f t="shared" ca="1" si="57"/>
        <v/>
      </c>
    </row>
    <row r="269" spans="3:7" x14ac:dyDescent="0.2">
      <c r="C269" s="39"/>
      <c r="D269" s="43"/>
      <c r="E269" s="40"/>
      <c r="F269" s="41"/>
      <c r="G269" s="42"/>
    </row>
  </sheetData>
  <conditionalFormatting sqref="AD1:AE251">
    <cfRule type="containsErrors" dxfId="1" priority="1">
      <formula>ISERROR(AD1)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341-3966-DC48-BB6E-DC03FBEAA3B4}">
  <sheetPr codeName="Sheet3"/>
  <dimension ref="D1:T1973"/>
  <sheetViews>
    <sheetView zoomScale="75" workbookViewId="0">
      <selection activeCell="T5" sqref="T5"/>
    </sheetView>
  </sheetViews>
  <sheetFormatPr baseColWidth="10" defaultRowHeight="16" x14ac:dyDescent="0.2"/>
  <cols>
    <col min="6" max="6" width="15.5" bestFit="1" customWidth="1"/>
    <col min="7" max="11" width="10.83203125" style="59"/>
    <col min="12" max="12" width="10.33203125" style="59" bestFit="1" customWidth="1"/>
    <col min="13" max="13" width="10.83203125" style="59" bestFit="1"/>
    <col min="14" max="14" width="10.83203125" style="51"/>
    <col min="15" max="15" width="11.83203125" style="51" bestFit="1" customWidth="1"/>
    <col min="16" max="16" width="14" style="59" bestFit="1" customWidth="1"/>
    <col min="17" max="18" width="10.83203125" style="59"/>
    <col min="19" max="19" width="13.5" bestFit="1" customWidth="1"/>
    <col min="20" max="20" width="11.83203125" bestFit="1" customWidth="1"/>
  </cols>
  <sheetData>
    <row r="1" spans="4:20" x14ac:dyDescent="0.2">
      <c r="D1" t="s">
        <v>63</v>
      </c>
      <c r="G1" s="59" t="s">
        <v>62</v>
      </c>
      <c r="H1" s="59" t="s">
        <v>61</v>
      </c>
      <c r="I1" s="59" t="s">
        <v>60</v>
      </c>
      <c r="J1" s="59" t="s">
        <v>59</v>
      </c>
      <c r="K1" s="59" t="s">
        <v>58</v>
      </c>
      <c r="L1" s="59" t="s">
        <v>57</v>
      </c>
      <c r="M1" s="59" t="s">
        <v>56</v>
      </c>
      <c r="N1" s="51" t="s">
        <v>55</v>
      </c>
      <c r="O1" s="51" t="s">
        <v>54</v>
      </c>
      <c r="P1" s="59" t="s">
        <v>53</v>
      </c>
      <c r="Q1" s="59" t="s">
        <v>44</v>
      </c>
      <c r="S1" s="62" t="s">
        <v>52</v>
      </c>
      <c r="T1" s="62" t="s">
        <v>51</v>
      </c>
    </row>
    <row r="2" spans="4:20" x14ac:dyDescent="0.2">
      <c r="D2">
        <f>Sheet2!L2</f>
        <v>90</v>
      </c>
      <c r="F2" s="60"/>
      <c r="H2" s="59" t="e">
        <f t="shared" ref="H2:H65" ca="1" si="0">SUM(OFFSET(H2,(-1*$T$2+1),-4,$T$2,1))/$T$2</f>
        <v>#REF!</v>
      </c>
      <c r="I2" s="59" t="e">
        <f t="shared" ref="I2:I65" ca="1" si="1">H2+$T$3*STDEV(OFFSET(I2,(-1*$T$2+1),-5,$T$2,1))</f>
        <v>#REF!</v>
      </c>
      <c r="J2" s="59" t="e">
        <f t="shared" ref="J2:J65" ca="1" si="2">H2-$T$3*STDEV(OFFSET(J2,(-1*$T$2+1),-6,$T$2,1))</f>
        <v>#REF!</v>
      </c>
      <c r="K2" s="59">
        <f>D2</f>
        <v>90</v>
      </c>
      <c r="L2" s="59">
        <f>D2</f>
        <v>90</v>
      </c>
      <c r="M2" s="59">
        <f>D2</f>
        <v>90</v>
      </c>
      <c r="N2" s="51">
        <f t="shared" ref="N2:N65" si="3">L2-M2</f>
        <v>0</v>
      </c>
      <c r="O2" s="51">
        <f>N2</f>
        <v>0</v>
      </c>
      <c r="P2" s="59">
        <v>0</v>
      </c>
      <c r="Q2" s="59" t="e">
        <f t="shared" ref="Q2:Q65" ca="1" si="4">100-100/(1+(SUMIF(OFFSET(Q2,(-1*$T$7)+1,-1,$T$7,1),"&gt;=0")/$T$7)/ABS((SUMIF(OFFSET(Q2,(-1*$T$7)+1,-1,$T$7,1),"&lt;0")/$T$7)))</f>
        <v>#REF!</v>
      </c>
      <c r="S2" s="59" t="s">
        <v>50</v>
      </c>
      <c r="T2" s="59">
        <f>Sheet2!B15</f>
        <v>20</v>
      </c>
    </row>
    <row r="3" spans="4:20" x14ac:dyDescent="0.2">
      <c r="D3">
        <f ca="1">Sheet2!L3</f>
        <v>90.612099767023579</v>
      </c>
      <c r="F3" s="60"/>
      <c r="H3" s="59" t="e">
        <f t="shared" ca="1" si="0"/>
        <v>#REF!</v>
      </c>
      <c r="I3" s="59" t="e">
        <f t="shared" ca="1" si="1"/>
        <v>#REF!</v>
      </c>
      <c r="J3" s="59" t="e">
        <f t="shared" ca="1" si="2"/>
        <v>#REF!</v>
      </c>
      <c r="K3" s="59">
        <f t="shared" ref="K3:K66" ca="1" si="5">D3*2/(1+$T$2)+K2*(1-2/(1+$T$2))</f>
        <v>90.058295215907009</v>
      </c>
      <c r="L3" s="59">
        <f t="shared" ref="L3:L66" ca="1" si="6">D3*2/(1+$T$4)+L2*(1-2/(1+$T$4))</f>
        <v>90.204033255674531</v>
      </c>
      <c r="M3" s="59">
        <f t="shared" ref="M3:M66" ca="1" si="7">D3*2/(1+$T$5)+M2*(1-2/(1+$T$5))</f>
        <v>90.122419953404716</v>
      </c>
      <c r="N3" s="51">
        <f t="shared" ca="1" si="3"/>
        <v>8.1613302269815335E-2</v>
      </c>
      <c r="O3" s="51">
        <f t="shared" ref="O3:O66" ca="1" si="8">N3*2/(1+$T$6)+O2*(1-2/(1+$T$6))</f>
        <v>5.440886817987689E-2</v>
      </c>
      <c r="P3" s="59">
        <f t="shared" ref="P3:P66" ca="1" si="9">D3-D2</f>
        <v>0.61209976702357949</v>
      </c>
      <c r="Q3" s="59" t="e">
        <f t="shared" ca="1" si="4"/>
        <v>#REF!</v>
      </c>
      <c r="S3" s="59" t="s">
        <v>49</v>
      </c>
      <c r="T3" s="59">
        <v>2.75</v>
      </c>
    </row>
    <row r="4" spans="4:20" x14ac:dyDescent="0.2">
      <c r="D4">
        <f ca="1">Sheet2!L4</f>
        <v>91.37315231461794</v>
      </c>
      <c r="F4" s="60"/>
      <c r="H4" s="59" t="e">
        <f t="shared" ca="1" si="0"/>
        <v>#REF!</v>
      </c>
      <c r="I4" s="59" t="e">
        <f t="shared" ca="1" si="1"/>
        <v>#REF!</v>
      </c>
      <c r="J4" s="59" t="e">
        <f t="shared" ca="1" si="2"/>
        <v>#REF!</v>
      </c>
      <c r="K4" s="59">
        <f t="shared" ca="1" si="5"/>
        <v>90.183519701498525</v>
      </c>
      <c r="L4" s="59">
        <f t="shared" ca="1" si="6"/>
        <v>90.593739608655667</v>
      </c>
      <c r="M4" s="59">
        <f t="shared" ca="1" si="7"/>
        <v>90.372566425647364</v>
      </c>
      <c r="N4" s="51">
        <f t="shared" ca="1" si="3"/>
        <v>0.22117318300830391</v>
      </c>
      <c r="O4" s="51">
        <f t="shared" ca="1" si="8"/>
        <v>0.16558507806549488</v>
      </c>
      <c r="P4" s="59">
        <f t="shared" ca="1" si="9"/>
        <v>0.76105254759436036</v>
      </c>
      <c r="Q4" s="59" t="e">
        <f t="shared" ca="1" si="4"/>
        <v>#REF!</v>
      </c>
      <c r="S4" s="59" t="s">
        <v>48</v>
      </c>
      <c r="T4" s="59">
        <f>Sheet2!B17</f>
        <v>5</v>
      </c>
    </row>
    <row r="5" spans="4:20" x14ac:dyDescent="0.2">
      <c r="D5">
        <f ca="1">Sheet2!L5</f>
        <v>92.469408638729533</v>
      </c>
      <c r="F5" s="60"/>
      <c r="H5" s="59" t="e">
        <f t="shared" ca="1" si="0"/>
        <v>#REF!</v>
      </c>
      <c r="I5" s="59" t="e">
        <f t="shared" ca="1" si="1"/>
        <v>#REF!</v>
      </c>
      <c r="J5" s="59" t="e">
        <f t="shared" ca="1" si="2"/>
        <v>#REF!</v>
      </c>
      <c r="K5" s="59">
        <f t="shared" ca="1" si="5"/>
        <v>90.401223409806235</v>
      </c>
      <c r="L5" s="59">
        <f t="shared" ca="1" si="6"/>
        <v>91.218962618680294</v>
      </c>
      <c r="M5" s="59">
        <f t="shared" ca="1" si="7"/>
        <v>90.791934868263809</v>
      </c>
      <c r="N5" s="51">
        <f t="shared" ca="1" si="3"/>
        <v>0.42702775041648522</v>
      </c>
      <c r="O5" s="51">
        <f t="shared" ca="1" si="8"/>
        <v>0.33988019296615513</v>
      </c>
      <c r="P5" s="59">
        <f t="shared" ca="1" si="9"/>
        <v>1.096256324111593</v>
      </c>
      <c r="Q5" s="59" t="e">
        <f t="shared" ca="1" si="4"/>
        <v>#REF!</v>
      </c>
      <c r="S5" s="59" t="s">
        <v>47</v>
      </c>
      <c r="T5" s="59">
        <f>Sheet2!B18</f>
        <v>9</v>
      </c>
    </row>
    <row r="6" spans="4:20" x14ac:dyDescent="0.2">
      <c r="D6">
        <f ca="1">Sheet2!L6</f>
        <v>90.94452357535458</v>
      </c>
      <c r="F6" s="60"/>
      <c r="H6" s="59" t="e">
        <f t="shared" ca="1" si="0"/>
        <v>#REF!</v>
      </c>
      <c r="I6" s="59" t="e">
        <f t="shared" ca="1" si="1"/>
        <v>#REF!</v>
      </c>
      <c r="J6" s="59" t="e">
        <f t="shared" ca="1" si="2"/>
        <v>#REF!</v>
      </c>
      <c r="K6" s="59">
        <f t="shared" ca="1" si="5"/>
        <v>90.452966282715607</v>
      </c>
      <c r="L6" s="59">
        <f t="shared" ca="1" si="6"/>
        <v>91.127482937571727</v>
      </c>
      <c r="M6" s="59">
        <f t="shared" ca="1" si="7"/>
        <v>90.822452609681974</v>
      </c>
      <c r="N6" s="51">
        <f t="shared" ca="1" si="3"/>
        <v>0.30503032788975304</v>
      </c>
      <c r="O6" s="51">
        <f t="shared" ca="1" si="8"/>
        <v>0.3166469495818871</v>
      </c>
      <c r="P6" s="59">
        <f t="shared" ca="1" si="9"/>
        <v>-1.5248850633749527</v>
      </c>
      <c r="Q6" s="59" t="e">
        <f t="shared" ca="1" si="4"/>
        <v>#REF!</v>
      </c>
      <c r="S6" s="59" t="s">
        <v>46</v>
      </c>
      <c r="T6" s="59">
        <f>Sheet2!B19</f>
        <v>2</v>
      </c>
    </row>
    <row r="7" spans="4:20" x14ac:dyDescent="0.2">
      <c r="D7">
        <f ca="1">Sheet2!L7</f>
        <v>94.491531129466907</v>
      </c>
      <c r="F7" s="60"/>
      <c r="H7" s="59" t="e">
        <f t="shared" ca="1" si="0"/>
        <v>#REF!</v>
      </c>
      <c r="I7" s="59" t="e">
        <f t="shared" ca="1" si="1"/>
        <v>#REF!</v>
      </c>
      <c r="J7" s="59" t="e">
        <f t="shared" ca="1" si="2"/>
        <v>#REF!</v>
      </c>
      <c r="K7" s="59">
        <f t="shared" ca="1" si="5"/>
        <v>90.83759150621573</v>
      </c>
      <c r="L7" s="59">
        <f t="shared" ca="1" si="6"/>
        <v>92.24883233487013</v>
      </c>
      <c r="M7" s="59">
        <f t="shared" ca="1" si="7"/>
        <v>91.556268313638967</v>
      </c>
      <c r="N7" s="51">
        <f t="shared" ca="1" si="3"/>
        <v>0.69256402123116345</v>
      </c>
      <c r="O7" s="51">
        <f t="shared" ca="1" si="8"/>
        <v>0.56725833068140474</v>
      </c>
      <c r="P7" s="59">
        <f t="shared" ca="1" si="9"/>
        <v>3.5470075541123265</v>
      </c>
      <c r="Q7" s="59" t="e">
        <f t="shared" ca="1" si="4"/>
        <v>#REF!</v>
      </c>
      <c r="S7" s="59" t="s">
        <v>45</v>
      </c>
      <c r="T7" s="59">
        <f>Sheet2!B11</f>
        <v>14</v>
      </c>
    </row>
    <row r="8" spans="4:20" x14ac:dyDescent="0.2">
      <c r="D8">
        <f ca="1">Sheet2!L8</f>
        <v>96.688390549944614</v>
      </c>
      <c r="F8" s="60"/>
      <c r="H8" s="59" t="e">
        <f t="shared" ca="1" si="0"/>
        <v>#REF!</v>
      </c>
      <c r="I8" s="59" t="e">
        <f t="shared" ca="1" si="1"/>
        <v>#REF!</v>
      </c>
      <c r="J8" s="59" t="e">
        <f t="shared" ca="1" si="2"/>
        <v>#REF!</v>
      </c>
      <c r="K8" s="59">
        <f t="shared" ca="1" si="5"/>
        <v>91.394810462761342</v>
      </c>
      <c r="L8" s="59">
        <f t="shared" ca="1" si="6"/>
        <v>93.728685073228291</v>
      </c>
      <c r="M8" s="59">
        <f t="shared" ca="1" si="7"/>
        <v>92.582692760900102</v>
      </c>
      <c r="N8" s="51">
        <f t="shared" ca="1" si="3"/>
        <v>1.1459923123281897</v>
      </c>
      <c r="O8" s="51">
        <f t="shared" ca="1" si="8"/>
        <v>0.95308098511259476</v>
      </c>
      <c r="P8" s="59">
        <f t="shared" ca="1" si="9"/>
        <v>2.1968594204777077</v>
      </c>
      <c r="Q8" s="59" t="e">
        <f t="shared" ca="1" si="4"/>
        <v>#REF!</v>
      </c>
    </row>
    <row r="9" spans="4:20" x14ac:dyDescent="0.2">
      <c r="D9">
        <f ca="1">Sheet2!L9</f>
        <v>95.697557239481284</v>
      </c>
      <c r="F9" s="60"/>
      <c r="H9" s="59" t="e">
        <f t="shared" ca="1" si="0"/>
        <v>#REF!</v>
      </c>
      <c r="I9" s="59" t="e">
        <f t="shared" ca="1" si="1"/>
        <v>#REF!</v>
      </c>
      <c r="J9" s="59" t="e">
        <f t="shared" ca="1" si="2"/>
        <v>#REF!</v>
      </c>
      <c r="K9" s="59">
        <f t="shared" ca="1" si="5"/>
        <v>91.804595870068013</v>
      </c>
      <c r="L9" s="59">
        <f t="shared" ca="1" si="6"/>
        <v>94.384975795312627</v>
      </c>
      <c r="M9" s="59">
        <f t="shared" ca="1" si="7"/>
        <v>93.205665656616333</v>
      </c>
      <c r="N9" s="51">
        <f t="shared" ca="1" si="3"/>
        <v>1.1793101386962945</v>
      </c>
      <c r="O9" s="51">
        <f t="shared" ca="1" si="8"/>
        <v>1.1039004208350613</v>
      </c>
      <c r="P9" s="59">
        <f t="shared" ca="1" si="9"/>
        <v>-0.99083331046333001</v>
      </c>
      <c r="Q9" s="59" t="e">
        <f t="shared" ca="1" si="4"/>
        <v>#REF!</v>
      </c>
    </row>
    <row r="10" spans="4:20" x14ac:dyDescent="0.2">
      <c r="D10">
        <f ca="1">Sheet2!L10</f>
        <v>89.493068333039957</v>
      </c>
      <c r="F10" s="60"/>
      <c r="H10" s="59" t="e">
        <f t="shared" ca="1" si="0"/>
        <v>#REF!</v>
      </c>
      <c r="I10" s="59" t="e">
        <f t="shared" ca="1" si="1"/>
        <v>#REF!</v>
      </c>
      <c r="J10" s="59" t="e">
        <f t="shared" ca="1" si="2"/>
        <v>#REF!</v>
      </c>
      <c r="K10" s="59">
        <f t="shared" ca="1" si="5"/>
        <v>91.584450390351051</v>
      </c>
      <c r="L10" s="59">
        <f t="shared" ca="1" si="6"/>
        <v>92.75433997455508</v>
      </c>
      <c r="M10" s="59">
        <f t="shared" ca="1" si="7"/>
        <v>92.463146191901075</v>
      </c>
      <c r="N10" s="51">
        <f t="shared" ca="1" si="3"/>
        <v>0.29119378265400542</v>
      </c>
      <c r="O10" s="51">
        <f t="shared" ca="1" si="8"/>
        <v>0.56209599538102406</v>
      </c>
      <c r="P10" s="59">
        <f t="shared" ca="1" si="9"/>
        <v>-6.2044889064413269</v>
      </c>
      <c r="Q10" s="59" t="e">
        <f t="shared" ca="1" si="4"/>
        <v>#REF!</v>
      </c>
    </row>
    <row r="11" spans="4:20" x14ac:dyDescent="0.2">
      <c r="D11">
        <f ca="1">Sheet2!L11</f>
        <v>89.995127173651838</v>
      </c>
      <c r="F11" s="60"/>
      <c r="H11" s="59" t="e">
        <f t="shared" ca="1" si="0"/>
        <v>#REF!</v>
      </c>
      <c r="I11" s="59" t="e">
        <f t="shared" ca="1" si="1"/>
        <v>#REF!</v>
      </c>
      <c r="J11" s="59" t="e">
        <f t="shared" ca="1" si="2"/>
        <v>#REF!</v>
      </c>
      <c r="K11" s="59">
        <f t="shared" ca="1" si="5"/>
        <v>91.433086274474945</v>
      </c>
      <c r="L11" s="59">
        <f t="shared" ca="1" si="6"/>
        <v>91.834602374254004</v>
      </c>
      <c r="M11" s="59">
        <f t="shared" ca="1" si="7"/>
        <v>91.969542388251227</v>
      </c>
      <c r="N11" s="51">
        <f t="shared" ca="1" si="3"/>
        <v>-0.13494001399722322</v>
      </c>
      <c r="O11" s="51">
        <f t="shared" ca="1" si="8"/>
        <v>9.7405322462192565E-2</v>
      </c>
      <c r="P11" s="59">
        <f t="shared" ca="1" si="9"/>
        <v>0.50205884061188044</v>
      </c>
      <c r="Q11" s="59" t="e">
        <f t="shared" ca="1" si="4"/>
        <v>#REF!</v>
      </c>
    </row>
    <row r="12" spans="4:20" x14ac:dyDescent="0.2">
      <c r="D12">
        <f ca="1">Sheet2!L12</f>
        <v>84.388261177384976</v>
      </c>
      <c r="F12" s="60"/>
      <c r="H12" s="59" t="e">
        <f t="shared" ca="1" si="0"/>
        <v>#REF!</v>
      </c>
      <c r="I12" s="59" t="e">
        <f t="shared" ca="1" si="1"/>
        <v>#REF!</v>
      </c>
      <c r="J12" s="59" t="e">
        <f t="shared" ca="1" si="2"/>
        <v>#REF!</v>
      </c>
      <c r="K12" s="59">
        <f t="shared" ca="1" si="5"/>
        <v>90.762150550942565</v>
      </c>
      <c r="L12" s="59">
        <f t="shared" ca="1" si="6"/>
        <v>89.352488641964328</v>
      </c>
      <c r="M12" s="59">
        <f t="shared" ca="1" si="7"/>
        <v>90.453286146077971</v>
      </c>
      <c r="N12" s="51">
        <f t="shared" ca="1" si="3"/>
        <v>-1.1007975041136433</v>
      </c>
      <c r="O12" s="51">
        <f t="shared" ca="1" si="8"/>
        <v>-0.70139656192169797</v>
      </c>
      <c r="P12" s="59">
        <f t="shared" ca="1" si="9"/>
        <v>-5.6068659962668619</v>
      </c>
      <c r="Q12" s="59" t="e">
        <f t="shared" ca="1" si="4"/>
        <v>#REF!</v>
      </c>
    </row>
    <row r="13" spans="4:20" x14ac:dyDescent="0.2">
      <c r="D13">
        <f ca="1">Sheet2!L13</f>
        <v>82.955132286239703</v>
      </c>
      <c r="F13" s="60"/>
      <c r="H13" s="59" t="e">
        <f t="shared" ca="1" si="0"/>
        <v>#REF!</v>
      </c>
      <c r="I13" s="59" t="e">
        <f t="shared" ca="1" si="1"/>
        <v>#REF!</v>
      </c>
      <c r="J13" s="59" t="e">
        <f t="shared" ca="1" si="2"/>
        <v>#REF!</v>
      </c>
      <c r="K13" s="59">
        <f t="shared" ca="1" si="5"/>
        <v>90.018625001923255</v>
      </c>
      <c r="L13" s="59">
        <f t="shared" ca="1" si="6"/>
        <v>87.220036523389467</v>
      </c>
      <c r="M13" s="59">
        <f t="shared" ca="1" si="7"/>
        <v>88.953655374110326</v>
      </c>
      <c r="N13" s="51">
        <f t="shared" ca="1" si="3"/>
        <v>-1.733618850720859</v>
      </c>
      <c r="O13" s="51">
        <f t="shared" ca="1" si="8"/>
        <v>-1.3895447544544719</v>
      </c>
      <c r="P13" s="59">
        <f t="shared" ca="1" si="9"/>
        <v>-1.4331288911452731</v>
      </c>
      <c r="Q13" s="59" t="e">
        <f t="shared" ca="1" si="4"/>
        <v>#REF!</v>
      </c>
    </row>
    <row r="14" spans="4:20" x14ac:dyDescent="0.2">
      <c r="D14">
        <f ca="1">Sheet2!L14</f>
        <v>79.484353552457677</v>
      </c>
      <c r="F14" s="60"/>
      <c r="H14" s="59" t="e">
        <f t="shared" ca="1" si="0"/>
        <v>#REF!</v>
      </c>
      <c r="I14" s="59" t="e">
        <f t="shared" ca="1" si="1"/>
        <v>#REF!</v>
      </c>
      <c r="J14" s="59" t="e">
        <f t="shared" ca="1" si="2"/>
        <v>#REF!</v>
      </c>
      <c r="K14" s="59">
        <f t="shared" ca="1" si="5"/>
        <v>89.015361054355111</v>
      </c>
      <c r="L14" s="59">
        <f t="shared" ca="1" si="6"/>
        <v>84.641475533078875</v>
      </c>
      <c r="M14" s="59">
        <f t="shared" ca="1" si="7"/>
        <v>87.059795009779805</v>
      </c>
      <c r="N14" s="51">
        <f t="shared" ca="1" si="3"/>
        <v>-2.4183194767009297</v>
      </c>
      <c r="O14" s="51">
        <f t="shared" ca="1" si="8"/>
        <v>-2.0753945692854439</v>
      </c>
      <c r="P14" s="59">
        <f t="shared" ca="1" si="9"/>
        <v>-3.4707787337820264</v>
      </c>
      <c r="Q14" s="59">
        <f t="shared" ca="1" si="4"/>
        <v>31.185987644864156</v>
      </c>
    </row>
    <row r="15" spans="4:20" x14ac:dyDescent="0.2">
      <c r="D15">
        <f ca="1">Sheet2!L15</f>
        <v>84.633221766621233</v>
      </c>
      <c r="F15" s="60"/>
      <c r="H15" s="59" t="e">
        <f t="shared" ca="1" si="0"/>
        <v>#REF!</v>
      </c>
      <c r="I15" s="59" t="e">
        <f t="shared" ca="1" si="1"/>
        <v>#REF!</v>
      </c>
      <c r="J15" s="59" t="e">
        <f t="shared" ca="1" si="2"/>
        <v>#REF!</v>
      </c>
      <c r="K15" s="59">
        <f t="shared" ca="1" si="5"/>
        <v>88.598014455523312</v>
      </c>
      <c r="L15" s="59">
        <f t="shared" ca="1" si="6"/>
        <v>84.638724277592999</v>
      </c>
      <c r="M15" s="59">
        <f t="shared" ca="1" si="7"/>
        <v>86.57448036114809</v>
      </c>
      <c r="N15" s="51">
        <f t="shared" ca="1" si="3"/>
        <v>-1.9357560835550913</v>
      </c>
      <c r="O15" s="51">
        <f t="shared" ca="1" si="8"/>
        <v>-1.9823022454652088</v>
      </c>
      <c r="P15" s="59">
        <f t="shared" ca="1" si="9"/>
        <v>5.1488682141635564</v>
      </c>
      <c r="Q15" s="59">
        <f t="shared" ca="1" si="4"/>
        <v>41.891904418512496</v>
      </c>
    </row>
    <row r="16" spans="4:20" x14ac:dyDescent="0.2">
      <c r="D16">
        <f ca="1">Sheet2!L16</f>
        <v>84.333769575609452</v>
      </c>
      <c r="F16" s="60"/>
      <c r="H16" s="59" t="e">
        <f t="shared" ca="1" si="0"/>
        <v>#REF!</v>
      </c>
      <c r="I16" s="59" t="e">
        <f t="shared" ca="1" si="1"/>
        <v>#REF!</v>
      </c>
      <c r="J16" s="59" t="e">
        <f t="shared" ca="1" si="2"/>
        <v>#REF!</v>
      </c>
      <c r="K16" s="59">
        <f t="shared" ca="1" si="5"/>
        <v>88.191895895531516</v>
      </c>
      <c r="L16" s="59">
        <f t="shared" ca="1" si="6"/>
        <v>84.53707271026515</v>
      </c>
      <c r="M16" s="59">
        <f t="shared" ca="1" si="7"/>
        <v>86.126338204040366</v>
      </c>
      <c r="N16" s="51">
        <f t="shared" ca="1" si="3"/>
        <v>-1.5892654937752155</v>
      </c>
      <c r="O16" s="51">
        <f t="shared" ca="1" si="8"/>
        <v>-1.7202777443385466</v>
      </c>
      <c r="P16" s="59">
        <f t="shared" ca="1" si="9"/>
        <v>-0.29945219101178111</v>
      </c>
      <c r="Q16" s="59">
        <f t="shared" ca="1" si="4"/>
        <v>41.516256585318061</v>
      </c>
    </row>
    <row r="17" spans="4:20" x14ac:dyDescent="0.2">
      <c r="D17">
        <f ca="1">Sheet2!L17</f>
        <v>88.421089341925352</v>
      </c>
      <c r="F17" s="60"/>
      <c r="H17" s="59" t="e">
        <f t="shared" ca="1" si="0"/>
        <v>#REF!</v>
      </c>
      <c r="I17" s="59" t="e">
        <f t="shared" ca="1" si="1"/>
        <v>#REF!</v>
      </c>
      <c r="J17" s="59" t="e">
        <f t="shared" ca="1" si="2"/>
        <v>#REF!</v>
      </c>
      <c r="K17" s="59">
        <f t="shared" ca="1" si="5"/>
        <v>88.213723842807127</v>
      </c>
      <c r="L17" s="59">
        <f t="shared" ca="1" si="6"/>
        <v>85.831744920818565</v>
      </c>
      <c r="M17" s="59">
        <f t="shared" ca="1" si="7"/>
        <v>86.585288431617357</v>
      </c>
      <c r="N17" s="51">
        <f t="shared" ca="1" si="3"/>
        <v>-0.75354351079879223</v>
      </c>
      <c r="O17" s="51">
        <f t="shared" ca="1" si="8"/>
        <v>-1.0757882553120437</v>
      </c>
      <c r="P17" s="59">
        <f t="shared" ca="1" si="9"/>
        <v>4.0873197663159004</v>
      </c>
      <c r="Q17" s="59">
        <f t="shared" ca="1" si="4"/>
        <v>47.028723899317775</v>
      </c>
    </row>
    <row r="18" spans="4:20" x14ac:dyDescent="0.2">
      <c r="D18">
        <f ca="1">Sheet2!L18</f>
        <v>91.096236911078478</v>
      </c>
      <c r="F18" s="60"/>
      <c r="H18" s="59" t="e">
        <f t="shared" ca="1" si="0"/>
        <v>#REF!</v>
      </c>
      <c r="I18" s="59" t="e">
        <f t="shared" ca="1" si="1"/>
        <v>#REF!</v>
      </c>
      <c r="J18" s="59" t="e">
        <f t="shared" ca="1" si="2"/>
        <v>#REF!</v>
      </c>
      <c r="K18" s="59">
        <f t="shared" ca="1" si="5"/>
        <v>88.488248896928212</v>
      </c>
      <c r="L18" s="59">
        <f t="shared" ca="1" si="6"/>
        <v>87.586575584238545</v>
      </c>
      <c r="M18" s="59">
        <f t="shared" ca="1" si="7"/>
        <v>87.48747812750959</v>
      </c>
      <c r="N18" s="51">
        <f t="shared" ca="1" si="3"/>
        <v>9.9097456728955535E-2</v>
      </c>
      <c r="O18" s="51">
        <f t="shared" ca="1" si="8"/>
        <v>-0.29253111395137754</v>
      </c>
      <c r="P18" s="59">
        <f t="shared" ca="1" si="9"/>
        <v>2.6751475691531255</v>
      </c>
      <c r="Q18" s="59">
        <f t="shared" ca="1" si="4"/>
        <v>49.643002584883597</v>
      </c>
    </row>
    <row r="19" spans="4:20" x14ac:dyDescent="0.2">
      <c r="D19">
        <f ca="1">Sheet2!L19</f>
        <v>89.437952869211159</v>
      </c>
      <c r="F19" s="60"/>
      <c r="H19" s="59" t="e">
        <f t="shared" ca="1" si="0"/>
        <v>#REF!</v>
      </c>
      <c r="I19" s="59" t="e">
        <f t="shared" ca="1" si="1"/>
        <v>#REF!</v>
      </c>
      <c r="J19" s="59" t="e">
        <f t="shared" ca="1" si="2"/>
        <v>#REF!</v>
      </c>
      <c r="K19" s="59">
        <f t="shared" ca="1" si="5"/>
        <v>88.578696894288498</v>
      </c>
      <c r="L19" s="59">
        <f t="shared" ca="1" si="6"/>
        <v>88.203701345896093</v>
      </c>
      <c r="M19" s="59">
        <f t="shared" ca="1" si="7"/>
        <v>87.877573075849909</v>
      </c>
      <c r="N19" s="51">
        <f t="shared" ca="1" si="3"/>
        <v>0.32612827004618339</v>
      </c>
      <c r="O19" s="51">
        <f t="shared" ca="1" si="8"/>
        <v>0.11990847538032974</v>
      </c>
      <c r="P19" s="59">
        <f t="shared" ca="1" si="9"/>
        <v>-1.6582840418673186</v>
      </c>
      <c r="Q19" s="59">
        <f t="shared" ca="1" si="4"/>
        <v>46.147692997924821</v>
      </c>
    </row>
    <row r="20" spans="4:20" x14ac:dyDescent="0.2">
      <c r="D20">
        <f ca="1">Sheet2!L20</f>
        <v>91.879023528289466</v>
      </c>
      <c r="F20" s="60"/>
      <c r="H20" s="59">
        <f t="shared" ca="1" si="0"/>
        <v>84.919694986506386</v>
      </c>
      <c r="I20" s="59">
        <f t="shared" ca="1" si="1"/>
        <v>97.217022322563849</v>
      </c>
      <c r="J20" s="59">
        <f t="shared" ca="1" si="2"/>
        <v>72.622367650448922</v>
      </c>
      <c r="K20" s="59">
        <f t="shared" ca="1" si="5"/>
        <v>88.893013716574302</v>
      </c>
      <c r="L20" s="59">
        <f t="shared" ca="1" si="6"/>
        <v>89.428808740027222</v>
      </c>
      <c r="M20" s="59">
        <f t="shared" ca="1" si="7"/>
        <v>88.677863166337829</v>
      </c>
      <c r="N20" s="51">
        <f t="shared" ca="1" si="3"/>
        <v>0.75094557368939263</v>
      </c>
      <c r="O20" s="51">
        <f t="shared" ca="1" si="8"/>
        <v>0.54059987425303835</v>
      </c>
      <c r="P20" s="59">
        <f t="shared" ca="1" si="9"/>
        <v>2.4410706590783064</v>
      </c>
      <c r="Q20" s="59">
        <f t="shared" ca="1" si="4"/>
        <v>51.160518782264703</v>
      </c>
    </row>
    <row r="21" spans="4:20" x14ac:dyDescent="0.2">
      <c r="D21">
        <f ca="1">Sheet2!L21</f>
        <v>96.18785615402615</v>
      </c>
      <c r="F21" s="60"/>
      <c r="G21" s="59">
        <f t="shared" ref="G21:G84" ca="1" si="10">SUM(D2:D21)/20</f>
        <v>89.729087794207686</v>
      </c>
      <c r="H21" s="59">
        <f t="shared" ca="1" si="0"/>
        <v>89.729087794207686</v>
      </c>
      <c r="I21" s="59">
        <f t="shared" ca="1" si="1"/>
        <v>102.40753098036048</v>
      </c>
      <c r="J21" s="59">
        <f t="shared" ca="1" si="2"/>
        <v>77.050644608054895</v>
      </c>
      <c r="K21" s="59">
        <f t="shared" ca="1" si="5"/>
        <v>89.587760615379253</v>
      </c>
      <c r="L21" s="59">
        <f t="shared" ca="1" si="6"/>
        <v>91.681824544693541</v>
      </c>
      <c r="M21" s="59">
        <f t="shared" ca="1" si="7"/>
        <v>90.179861763875493</v>
      </c>
      <c r="N21" s="51">
        <f t="shared" ca="1" si="3"/>
        <v>1.5019627808180473</v>
      </c>
      <c r="O21" s="51">
        <f t="shared" ca="1" si="8"/>
        <v>1.181508478629711</v>
      </c>
      <c r="P21" s="59">
        <f t="shared" ca="1" si="9"/>
        <v>4.3088326257366845</v>
      </c>
      <c r="Q21" s="59">
        <f t="shared" ca="1" si="4"/>
        <v>52.067479368807739</v>
      </c>
    </row>
    <row r="22" spans="4:20" x14ac:dyDescent="0.2">
      <c r="D22">
        <f ca="1">Sheet2!L22</f>
        <v>101.69605618692678</v>
      </c>
      <c r="F22" s="60"/>
      <c r="G22" s="59">
        <f t="shared" ca="1" si="10"/>
        <v>90.313890603554043</v>
      </c>
      <c r="H22" s="59">
        <f t="shared" ca="1" si="0"/>
        <v>90.313890603554043</v>
      </c>
      <c r="I22" s="59">
        <f t="shared" ca="1" si="1"/>
        <v>104.97649403065216</v>
      </c>
      <c r="J22" s="59">
        <f t="shared" ca="1" si="2"/>
        <v>75.651287176455924</v>
      </c>
      <c r="K22" s="59">
        <f t="shared" ca="1" si="5"/>
        <v>90.740931622193301</v>
      </c>
      <c r="L22" s="59">
        <f t="shared" ca="1" si="6"/>
        <v>95.019901758771297</v>
      </c>
      <c r="M22" s="59">
        <f t="shared" ca="1" si="7"/>
        <v>92.48310064848576</v>
      </c>
      <c r="N22" s="51">
        <f t="shared" ca="1" si="3"/>
        <v>2.5368011102855377</v>
      </c>
      <c r="O22" s="51">
        <f t="shared" ca="1" si="8"/>
        <v>2.0850368997335953</v>
      </c>
      <c r="P22" s="59">
        <f t="shared" ca="1" si="9"/>
        <v>5.508200032900632</v>
      </c>
      <c r="Q22" s="59">
        <f t="shared" ca="1" si="4"/>
        <v>55.647488878453224</v>
      </c>
    </row>
    <row r="23" spans="4:20" x14ac:dyDescent="0.2">
      <c r="D23">
        <f ca="1">Sheet2!L23</f>
        <v>103.00666521842628</v>
      </c>
      <c r="F23" s="60"/>
      <c r="G23" s="59">
        <f t="shared" ca="1" si="10"/>
        <v>90.933618876124171</v>
      </c>
      <c r="H23" s="59">
        <f t="shared" ca="1" si="0"/>
        <v>90.933618876124171</v>
      </c>
      <c r="I23" s="59">
        <f t="shared" ca="1" si="1"/>
        <v>107.54758397142425</v>
      </c>
      <c r="J23" s="59">
        <f t="shared" ca="1" si="2"/>
        <v>74.319653780824098</v>
      </c>
      <c r="K23" s="59">
        <f t="shared" ca="1" si="5"/>
        <v>91.909096726596445</v>
      </c>
      <c r="L23" s="59">
        <f t="shared" ca="1" si="6"/>
        <v>97.682156245322972</v>
      </c>
      <c r="M23" s="59">
        <f t="shared" ca="1" si="7"/>
        <v>94.587813562473869</v>
      </c>
      <c r="N23" s="51">
        <f t="shared" ca="1" si="3"/>
        <v>3.0943426828491027</v>
      </c>
      <c r="O23" s="51">
        <f t="shared" ca="1" si="8"/>
        <v>2.7579074218106001</v>
      </c>
      <c r="P23" s="59">
        <f t="shared" ca="1" si="9"/>
        <v>1.3106090314994958</v>
      </c>
      <c r="Q23" s="59">
        <f t="shared" ca="1" si="4"/>
        <v>58.183955560186973</v>
      </c>
    </row>
    <row r="24" spans="4:20" x14ac:dyDescent="0.2">
      <c r="D24">
        <f ca="1">Sheet2!L24</f>
        <v>104.24569622341505</v>
      </c>
      <c r="F24" s="60"/>
      <c r="G24" s="59">
        <f t="shared" ca="1" si="10"/>
        <v>91.577246071564019</v>
      </c>
      <c r="H24" s="59">
        <f t="shared" ca="1" si="0"/>
        <v>91.577246071564019</v>
      </c>
      <c r="I24" s="59">
        <f t="shared" ca="1" si="1"/>
        <v>110.10247341356427</v>
      </c>
      <c r="J24" s="59">
        <f t="shared" ca="1" si="2"/>
        <v>73.05201872956377</v>
      </c>
      <c r="K24" s="59">
        <f t="shared" ca="1" si="5"/>
        <v>93.084010964388696</v>
      </c>
      <c r="L24" s="59">
        <f t="shared" ca="1" si="6"/>
        <v>99.870002904687013</v>
      </c>
      <c r="M24" s="59">
        <f t="shared" ca="1" si="7"/>
        <v>96.5193900946621</v>
      </c>
      <c r="N24" s="51">
        <f t="shared" ca="1" si="3"/>
        <v>3.3506128100249128</v>
      </c>
      <c r="O24" s="51">
        <f t="shared" ca="1" si="8"/>
        <v>3.1530443472868086</v>
      </c>
      <c r="P24" s="59">
        <f t="shared" ca="1" si="9"/>
        <v>1.2390310049887745</v>
      </c>
      <c r="Q24" s="59">
        <f t="shared" ca="1" si="4"/>
        <v>68.584982209472443</v>
      </c>
    </row>
    <row r="25" spans="4:20" x14ac:dyDescent="0.2">
      <c r="D25">
        <f ca="1">Sheet2!L25</f>
        <v>105.06977536824508</v>
      </c>
      <c r="F25" s="60"/>
      <c r="G25" s="59">
        <f t="shared" ca="1" si="10"/>
        <v>92.207264408039791</v>
      </c>
      <c r="H25" s="59">
        <f t="shared" ca="1" si="0"/>
        <v>92.207264408039791</v>
      </c>
      <c r="I25" s="59">
        <f t="shared" ca="1" si="1"/>
        <v>112.5091744999543</v>
      </c>
      <c r="J25" s="59">
        <f t="shared" ca="1" si="2"/>
        <v>71.905354316125283</v>
      </c>
      <c r="K25" s="59">
        <f t="shared" ca="1" si="5"/>
        <v>94.225512336184551</v>
      </c>
      <c r="L25" s="59">
        <f t="shared" ca="1" si="6"/>
        <v>101.60326039253971</v>
      </c>
      <c r="M25" s="59">
        <f t="shared" ca="1" si="7"/>
        <v>98.229467149378706</v>
      </c>
      <c r="N25" s="51">
        <f t="shared" ca="1" si="3"/>
        <v>3.3737932431610034</v>
      </c>
      <c r="O25" s="51">
        <f t="shared" ca="1" si="8"/>
        <v>3.3002102778696054</v>
      </c>
      <c r="P25" s="59">
        <f t="shared" ca="1" si="9"/>
        <v>0.82407914483002287</v>
      </c>
      <c r="Q25" s="59">
        <f t="shared" ca="1" si="4"/>
        <v>68.837815298323278</v>
      </c>
    </row>
    <row r="26" spans="4:20" x14ac:dyDescent="0.2">
      <c r="D26">
        <f ca="1">Sheet2!L26</f>
        <v>106.86979622392462</v>
      </c>
      <c r="F26" s="60"/>
      <c r="G26" s="59">
        <f t="shared" ca="1" si="10"/>
        <v>93.003528040468296</v>
      </c>
      <c r="H26" s="59">
        <f t="shared" ca="1" si="0"/>
        <v>93.003528040468296</v>
      </c>
      <c r="I26" s="59">
        <f t="shared" ca="1" si="1"/>
        <v>115.18589152776809</v>
      </c>
      <c r="J26" s="59">
        <f t="shared" ca="1" si="2"/>
        <v>70.821164553168501</v>
      </c>
      <c r="K26" s="59">
        <f t="shared" ca="1" si="5"/>
        <v>95.429729849302646</v>
      </c>
      <c r="L26" s="59">
        <f t="shared" ca="1" si="6"/>
        <v>103.35877233633468</v>
      </c>
      <c r="M26" s="59">
        <f t="shared" ca="1" si="7"/>
        <v>99.957532964287893</v>
      </c>
      <c r="N26" s="51">
        <f t="shared" ca="1" si="3"/>
        <v>3.4012393720467884</v>
      </c>
      <c r="O26" s="51">
        <f t="shared" ca="1" si="8"/>
        <v>3.3675630073210607</v>
      </c>
      <c r="P26" s="59">
        <f t="shared" ca="1" si="9"/>
        <v>1.8000208556795485</v>
      </c>
      <c r="Q26" s="59">
        <f t="shared" ca="1" si="4"/>
        <v>81.047707641371531</v>
      </c>
      <c r="T26" s="61"/>
    </row>
    <row r="27" spans="4:20" x14ac:dyDescent="0.2">
      <c r="D27">
        <f ca="1">Sheet2!L27</f>
        <v>100.299249670921</v>
      </c>
      <c r="F27" s="60"/>
      <c r="G27" s="59">
        <f t="shared" ca="1" si="10"/>
        <v>93.293913967541002</v>
      </c>
      <c r="H27" s="59">
        <f t="shared" ca="1" si="0"/>
        <v>93.293913967541002</v>
      </c>
      <c r="I27" s="59">
        <f t="shared" ca="1" si="1"/>
        <v>115.91449447712425</v>
      </c>
      <c r="J27" s="59">
        <f t="shared" ca="1" si="2"/>
        <v>70.673333457957753</v>
      </c>
      <c r="K27" s="59">
        <f t="shared" ca="1" si="5"/>
        <v>95.893493641837722</v>
      </c>
      <c r="L27" s="59">
        <f t="shared" ca="1" si="6"/>
        <v>102.33893144786347</v>
      </c>
      <c r="M27" s="59">
        <f t="shared" ca="1" si="7"/>
        <v>100.02587630561452</v>
      </c>
      <c r="N27" s="51">
        <f t="shared" ca="1" si="3"/>
        <v>2.313055142248956</v>
      </c>
      <c r="O27" s="51">
        <f t="shared" ca="1" si="8"/>
        <v>2.6645577639396576</v>
      </c>
      <c r="P27" s="59">
        <f t="shared" ca="1" si="9"/>
        <v>-6.5705465530036236</v>
      </c>
      <c r="Q27" s="59">
        <f t="shared" ca="1" si="4"/>
        <v>70.97626689651797</v>
      </c>
      <c r="T27" s="61"/>
    </row>
    <row r="28" spans="4:20" x14ac:dyDescent="0.2">
      <c r="D28">
        <f ca="1">Sheet2!L28</f>
        <v>106.03420618593726</v>
      </c>
      <c r="F28" s="60"/>
      <c r="G28" s="59">
        <f t="shared" ca="1" si="10"/>
        <v>93.761204749340635</v>
      </c>
      <c r="H28" s="59">
        <f t="shared" ca="1" si="0"/>
        <v>93.761204749340635</v>
      </c>
      <c r="I28" s="59">
        <f t="shared" ca="1" si="1"/>
        <v>117.63528713141423</v>
      </c>
      <c r="J28" s="59">
        <f t="shared" ca="1" si="2"/>
        <v>69.88712236726704</v>
      </c>
      <c r="K28" s="59">
        <f t="shared" ca="1" si="5"/>
        <v>96.85927578889482</v>
      </c>
      <c r="L28" s="59">
        <f t="shared" ca="1" si="6"/>
        <v>103.57068969388808</v>
      </c>
      <c r="M28" s="59">
        <f t="shared" ca="1" si="7"/>
        <v>101.22754228167906</v>
      </c>
      <c r="N28" s="51">
        <f t="shared" ca="1" si="3"/>
        <v>2.3431474122090208</v>
      </c>
      <c r="O28" s="51">
        <f t="shared" ca="1" si="8"/>
        <v>2.4502841961192332</v>
      </c>
      <c r="P28" s="59">
        <f t="shared" ca="1" si="9"/>
        <v>5.7349565150162647</v>
      </c>
      <c r="Q28" s="59">
        <f t="shared" ca="1" si="4"/>
        <v>80.442597358622479</v>
      </c>
      <c r="T28" s="61"/>
    </row>
    <row r="29" spans="4:20" x14ac:dyDescent="0.2">
      <c r="D29">
        <f ca="1">Sheet2!L29</f>
        <v>109.8659323881629</v>
      </c>
      <c r="F29" s="60"/>
      <c r="G29" s="59">
        <f t="shared" ca="1" si="10"/>
        <v>94.469623506774724</v>
      </c>
      <c r="H29" s="59">
        <f t="shared" ca="1" si="0"/>
        <v>94.469623506774724</v>
      </c>
      <c r="I29" s="59">
        <f t="shared" ca="1" si="1"/>
        <v>120.30985145198808</v>
      </c>
      <c r="J29" s="59">
        <f t="shared" ca="1" si="2"/>
        <v>68.629395561561367</v>
      </c>
      <c r="K29" s="59">
        <f t="shared" ca="1" si="5"/>
        <v>98.09800498882511</v>
      </c>
      <c r="L29" s="59">
        <f t="shared" ca="1" si="6"/>
        <v>105.66910392531304</v>
      </c>
      <c r="M29" s="59">
        <f t="shared" ca="1" si="7"/>
        <v>102.95522030297583</v>
      </c>
      <c r="N29" s="51">
        <f t="shared" ca="1" si="3"/>
        <v>2.7138836223372067</v>
      </c>
      <c r="O29" s="51">
        <f t="shared" ca="1" si="8"/>
        <v>2.6260171469312157</v>
      </c>
      <c r="P29" s="59">
        <f t="shared" ca="1" si="9"/>
        <v>3.8317262022256386</v>
      </c>
      <c r="Q29" s="59">
        <f t="shared" ca="1" si="4"/>
        <v>79.833462396236413</v>
      </c>
      <c r="T29" s="61"/>
    </row>
    <row r="30" spans="4:20" x14ac:dyDescent="0.2">
      <c r="D30">
        <f ca="1">Sheet2!L30</f>
        <v>108.37185762139013</v>
      </c>
      <c r="F30" s="60"/>
      <c r="G30" s="59">
        <f t="shared" ca="1" si="10"/>
        <v>95.413562971192221</v>
      </c>
      <c r="H30" s="59">
        <f t="shared" ca="1" si="0"/>
        <v>95.413562971192221</v>
      </c>
      <c r="I30" s="59">
        <f t="shared" ca="1" si="1"/>
        <v>122.38937075534071</v>
      </c>
      <c r="J30" s="59">
        <f t="shared" ca="1" si="2"/>
        <v>68.437755187043734</v>
      </c>
      <c r="K30" s="59">
        <f t="shared" ca="1" si="5"/>
        <v>99.076467144307486</v>
      </c>
      <c r="L30" s="59">
        <f t="shared" ca="1" si="6"/>
        <v>106.57002182400541</v>
      </c>
      <c r="M30" s="59">
        <f t="shared" ca="1" si="7"/>
        <v>104.0385477666587</v>
      </c>
      <c r="N30" s="51">
        <f t="shared" ca="1" si="3"/>
        <v>2.5314740573467134</v>
      </c>
      <c r="O30" s="51">
        <f t="shared" ca="1" si="8"/>
        <v>2.5629884205415476</v>
      </c>
      <c r="P30" s="59">
        <f t="shared" ca="1" si="9"/>
        <v>-1.4940747667727692</v>
      </c>
      <c r="Q30" s="59">
        <f t="shared" ca="1" si="4"/>
        <v>77.640217099024213</v>
      </c>
      <c r="T30" s="61"/>
    </row>
    <row r="31" spans="4:20" x14ac:dyDescent="0.2">
      <c r="D31">
        <f ca="1">Sheet2!L31</f>
        <v>107.23764959691052</v>
      </c>
      <c r="F31" s="60"/>
      <c r="G31" s="59">
        <f t="shared" ca="1" si="10"/>
        <v>96.275689092355165</v>
      </c>
      <c r="H31" s="59">
        <f t="shared" ca="1" si="0"/>
        <v>96.275689092355165</v>
      </c>
      <c r="I31" s="59">
        <f t="shared" ca="1" si="1"/>
        <v>123.94768381468528</v>
      </c>
      <c r="J31" s="59">
        <f t="shared" ca="1" si="2"/>
        <v>68.603694370025053</v>
      </c>
      <c r="K31" s="59">
        <f t="shared" ca="1" si="5"/>
        <v>99.853722615983969</v>
      </c>
      <c r="L31" s="59">
        <f t="shared" ca="1" si="6"/>
        <v>106.79256441497378</v>
      </c>
      <c r="M31" s="59">
        <f t="shared" ca="1" si="7"/>
        <v>104.67836813270907</v>
      </c>
      <c r="N31" s="51">
        <f t="shared" ca="1" si="3"/>
        <v>2.1141962822647145</v>
      </c>
      <c r="O31" s="51">
        <f t="shared" ca="1" si="8"/>
        <v>2.2637936616903254</v>
      </c>
      <c r="P31" s="59">
        <f t="shared" ca="1" si="9"/>
        <v>-1.1342080244796193</v>
      </c>
      <c r="Q31" s="59">
        <f t="shared" ca="1" si="4"/>
        <v>73.212675641288058</v>
      </c>
      <c r="T31" s="61"/>
    </row>
    <row r="32" spans="4:20" x14ac:dyDescent="0.2">
      <c r="D32">
        <f ca="1">Sheet2!L32</f>
        <v>112.3658309882596</v>
      </c>
      <c r="F32" s="60"/>
      <c r="G32" s="59">
        <f t="shared" ca="1" si="10"/>
        <v>97.674567582898902</v>
      </c>
      <c r="H32" s="59">
        <f t="shared" ca="1" si="0"/>
        <v>97.674567582898902</v>
      </c>
      <c r="I32" s="59">
        <f t="shared" ca="1" si="1"/>
        <v>125.90508774288867</v>
      </c>
      <c r="J32" s="59">
        <f t="shared" ca="1" si="2"/>
        <v>69.444047422909136</v>
      </c>
      <c r="K32" s="59">
        <f t="shared" ca="1" si="5"/>
        <v>101.04535198477213</v>
      </c>
      <c r="L32" s="59">
        <f t="shared" ca="1" si="6"/>
        <v>108.65031993940241</v>
      </c>
      <c r="M32" s="59">
        <f t="shared" ca="1" si="7"/>
        <v>106.21586070381917</v>
      </c>
      <c r="N32" s="51">
        <f t="shared" ca="1" si="3"/>
        <v>2.4344592355832333</v>
      </c>
      <c r="O32" s="51">
        <f t="shared" ca="1" si="8"/>
        <v>2.3775707109522641</v>
      </c>
      <c r="P32" s="59">
        <f t="shared" ca="1" si="9"/>
        <v>5.1281813913490879</v>
      </c>
      <c r="Q32" s="59">
        <f t="shared" ca="1" si="4"/>
        <v>74.741395316726795</v>
      </c>
      <c r="T32" s="61"/>
    </row>
    <row r="33" spans="4:20" x14ac:dyDescent="0.2">
      <c r="D33">
        <f ca="1">Sheet2!L33</f>
        <v>112.03111427194273</v>
      </c>
      <c r="F33" s="60"/>
      <c r="G33" s="59">
        <f t="shared" ca="1" si="10"/>
        <v>99.128366682184051</v>
      </c>
      <c r="H33" s="59">
        <f t="shared" ca="1" si="0"/>
        <v>99.128366682184051</v>
      </c>
      <c r="I33" s="59">
        <f t="shared" ca="1" si="1"/>
        <v>126.98402554701399</v>
      </c>
      <c r="J33" s="59">
        <f t="shared" ca="1" si="2"/>
        <v>71.272707817354117</v>
      </c>
      <c r="K33" s="59">
        <f t="shared" ca="1" si="5"/>
        <v>102.09161505974076</v>
      </c>
      <c r="L33" s="59">
        <f t="shared" ca="1" si="6"/>
        <v>109.77725138358252</v>
      </c>
      <c r="M33" s="59">
        <f t="shared" ca="1" si="7"/>
        <v>107.37891141744389</v>
      </c>
      <c r="N33" s="51">
        <f t="shared" ca="1" si="3"/>
        <v>2.3983399661386358</v>
      </c>
      <c r="O33" s="51">
        <f t="shared" ca="1" si="8"/>
        <v>2.3914168810765122</v>
      </c>
      <c r="P33" s="59">
        <f t="shared" ca="1" si="9"/>
        <v>-0.33471671631687627</v>
      </c>
      <c r="Q33" s="59">
        <f t="shared" ca="1" si="4"/>
        <v>77.115967248954007</v>
      </c>
      <c r="T33" s="61"/>
    </row>
    <row r="34" spans="4:20" x14ac:dyDescent="0.2">
      <c r="D34">
        <f ca="1">Sheet2!L34</f>
        <v>114.76359882592861</v>
      </c>
      <c r="F34" s="60"/>
      <c r="G34" s="59">
        <f t="shared" ca="1" si="10"/>
        <v>100.8923289458576</v>
      </c>
      <c r="H34" s="59">
        <f t="shared" ca="1" si="0"/>
        <v>100.8923289458576</v>
      </c>
      <c r="I34" s="59">
        <f t="shared" ca="1" si="1"/>
        <v>127.25283875541805</v>
      </c>
      <c r="J34" s="59">
        <f t="shared" ca="1" si="2"/>
        <v>74.531819136297145</v>
      </c>
      <c r="K34" s="59">
        <f t="shared" ca="1" si="5"/>
        <v>103.29847065652056</v>
      </c>
      <c r="L34" s="59">
        <f t="shared" ca="1" si="6"/>
        <v>111.43936719769789</v>
      </c>
      <c r="M34" s="59">
        <f t="shared" ca="1" si="7"/>
        <v>108.85584889914084</v>
      </c>
      <c r="N34" s="51">
        <f t="shared" ca="1" si="3"/>
        <v>2.5835182985570526</v>
      </c>
      <c r="O34" s="51">
        <f t="shared" ca="1" si="8"/>
        <v>2.5194844927302058</v>
      </c>
      <c r="P34" s="59">
        <f t="shared" ca="1" si="9"/>
        <v>2.7324845539858842</v>
      </c>
      <c r="Q34" s="59">
        <f t="shared" ca="1" si="4"/>
        <v>77.274929348090694</v>
      </c>
      <c r="T34" s="61"/>
    </row>
    <row r="35" spans="4:20" x14ac:dyDescent="0.2">
      <c r="D35">
        <f ca="1">Sheet2!L35</f>
        <v>117.45902691389065</v>
      </c>
      <c r="F35" s="60"/>
      <c r="G35" s="59">
        <f t="shared" ca="1" si="10"/>
        <v>102.53361920322106</v>
      </c>
      <c r="H35" s="59">
        <f t="shared" ca="1" si="0"/>
        <v>102.53361920322106</v>
      </c>
      <c r="I35" s="59">
        <f t="shared" ca="1" si="1"/>
        <v>128.56150773238721</v>
      </c>
      <c r="J35" s="59">
        <f t="shared" ca="1" si="2"/>
        <v>76.505730674054902</v>
      </c>
      <c r="K35" s="59">
        <f t="shared" ca="1" si="5"/>
        <v>104.64709506198439</v>
      </c>
      <c r="L35" s="59">
        <f t="shared" ca="1" si="6"/>
        <v>113.44592043642882</v>
      </c>
      <c r="M35" s="59">
        <f t="shared" ca="1" si="7"/>
        <v>110.57648450209081</v>
      </c>
      <c r="N35" s="51">
        <f t="shared" ca="1" si="3"/>
        <v>2.8694359343380142</v>
      </c>
      <c r="O35" s="51">
        <f t="shared" ca="1" si="8"/>
        <v>2.752785453802078</v>
      </c>
      <c r="P35" s="59">
        <f t="shared" ca="1" si="9"/>
        <v>2.6954280879620427</v>
      </c>
      <c r="Q35" s="59">
        <f t="shared" ca="1" si="4"/>
        <v>76.365997493013225</v>
      </c>
      <c r="T35" s="61"/>
    </row>
    <row r="36" spans="4:20" x14ac:dyDescent="0.2">
      <c r="D36">
        <f ca="1">Sheet2!L36</f>
        <v>129.62453731339085</v>
      </c>
      <c r="F36" s="60"/>
      <c r="G36" s="59">
        <f t="shared" ca="1" si="10"/>
        <v>104.79815759011012</v>
      </c>
      <c r="H36" s="59">
        <f t="shared" ca="1" si="0"/>
        <v>104.79815759011012</v>
      </c>
      <c r="I36" s="59">
        <f t="shared" ca="1" si="1"/>
        <v>133.0276969436909</v>
      </c>
      <c r="J36" s="59">
        <f t="shared" ca="1" si="2"/>
        <v>76.56861823652936</v>
      </c>
      <c r="K36" s="59">
        <f t="shared" ca="1" si="5"/>
        <v>107.02589908592786</v>
      </c>
      <c r="L36" s="59">
        <f t="shared" ca="1" si="6"/>
        <v>118.8387927287495</v>
      </c>
      <c r="M36" s="59">
        <f t="shared" ca="1" si="7"/>
        <v>114.38609506435083</v>
      </c>
      <c r="N36" s="51">
        <f t="shared" ca="1" si="3"/>
        <v>4.45269766439867</v>
      </c>
      <c r="O36" s="51">
        <f t="shared" ca="1" si="8"/>
        <v>3.8860602608664729</v>
      </c>
      <c r="P36" s="59">
        <f t="shared" ca="1" si="9"/>
        <v>12.165510399500192</v>
      </c>
      <c r="Q36" s="59">
        <f t="shared" ca="1" si="4"/>
        <v>79.713948779084717</v>
      </c>
      <c r="T36" s="61"/>
    </row>
    <row r="37" spans="4:20" x14ac:dyDescent="0.2">
      <c r="D37">
        <f ca="1">Sheet2!L37</f>
        <v>128.86025499035298</v>
      </c>
      <c r="F37" s="60"/>
      <c r="G37" s="59">
        <f t="shared" ca="1" si="10"/>
        <v>106.8201158725315</v>
      </c>
      <c r="H37" s="59">
        <f t="shared" ca="1" si="0"/>
        <v>106.8201158725315</v>
      </c>
      <c r="I37" s="59">
        <f t="shared" ca="1" si="1"/>
        <v>136.62043203459783</v>
      </c>
      <c r="J37" s="59">
        <f t="shared" ca="1" si="2"/>
        <v>77.019799710465179</v>
      </c>
      <c r="K37" s="59">
        <f t="shared" ca="1" si="5"/>
        <v>109.10536155301597</v>
      </c>
      <c r="L37" s="59">
        <f t="shared" ca="1" si="6"/>
        <v>122.17928014928401</v>
      </c>
      <c r="M37" s="59">
        <f t="shared" ca="1" si="7"/>
        <v>117.28092704955127</v>
      </c>
      <c r="N37" s="51">
        <f t="shared" ca="1" si="3"/>
        <v>4.8983530997327449</v>
      </c>
      <c r="O37" s="51">
        <f t="shared" ca="1" si="8"/>
        <v>4.5609221534439879</v>
      </c>
      <c r="P37" s="59">
        <f t="shared" ca="1" si="9"/>
        <v>-0.76428232303786103</v>
      </c>
      <c r="Q37" s="59">
        <f t="shared" ca="1" si="4"/>
        <v>77.829934496501323</v>
      </c>
      <c r="T37" s="61"/>
    </row>
    <row r="38" spans="4:20" x14ac:dyDescent="0.2">
      <c r="D38">
        <f ca="1">Sheet2!L38</f>
        <v>124.8851657590569</v>
      </c>
      <c r="F38" s="60"/>
      <c r="G38" s="59">
        <f t="shared" ca="1" si="10"/>
        <v>108.50956231493042</v>
      </c>
      <c r="H38" s="59">
        <f t="shared" ca="1" si="0"/>
        <v>108.50956231493042</v>
      </c>
      <c r="I38" s="59">
        <f t="shared" ca="1" si="1"/>
        <v>138.45657902087424</v>
      </c>
      <c r="J38" s="59">
        <f t="shared" ca="1" si="2"/>
        <v>78.562545608986596</v>
      </c>
      <c r="K38" s="59">
        <f t="shared" ca="1" si="5"/>
        <v>110.60820004882939</v>
      </c>
      <c r="L38" s="59">
        <f t="shared" ca="1" si="6"/>
        <v>123.08124201920832</v>
      </c>
      <c r="M38" s="59">
        <f t="shared" ca="1" si="7"/>
        <v>118.8017747914524</v>
      </c>
      <c r="N38" s="51">
        <f t="shared" ca="1" si="3"/>
        <v>4.2794672277559158</v>
      </c>
      <c r="O38" s="51">
        <f t="shared" ca="1" si="8"/>
        <v>4.3732855363186065</v>
      </c>
      <c r="P38" s="59">
        <f t="shared" ca="1" si="9"/>
        <v>-3.9750892312960815</v>
      </c>
      <c r="Q38" s="59">
        <f t="shared" ca="1" si="4"/>
        <v>70.981337448312047</v>
      </c>
      <c r="T38" s="61"/>
    </row>
    <row r="39" spans="4:20" x14ac:dyDescent="0.2">
      <c r="D39">
        <f ca="1">Sheet2!L39</f>
        <v>129.37201164193874</v>
      </c>
      <c r="F39" s="60"/>
      <c r="G39" s="59">
        <f t="shared" ca="1" si="10"/>
        <v>110.50626525356681</v>
      </c>
      <c r="H39" s="59">
        <f t="shared" ca="1" si="0"/>
        <v>110.50626525356681</v>
      </c>
      <c r="I39" s="59">
        <f t="shared" ca="1" si="1"/>
        <v>140.39859965835564</v>
      </c>
      <c r="J39" s="59">
        <f t="shared" ca="1" si="2"/>
        <v>80.613930848777969</v>
      </c>
      <c r="K39" s="59">
        <f t="shared" ca="1" si="5"/>
        <v>112.39522972436362</v>
      </c>
      <c r="L39" s="59">
        <f t="shared" ca="1" si="6"/>
        <v>125.17816522678513</v>
      </c>
      <c r="M39" s="59">
        <f t="shared" ca="1" si="7"/>
        <v>120.91582216154967</v>
      </c>
      <c r="N39" s="51">
        <f t="shared" ca="1" si="3"/>
        <v>4.2623430652354557</v>
      </c>
      <c r="O39" s="51">
        <f t="shared" ca="1" si="8"/>
        <v>4.2993238889298393</v>
      </c>
      <c r="P39" s="59">
        <f t="shared" ca="1" si="9"/>
        <v>4.4868458828818376</v>
      </c>
      <c r="Q39" s="59">
        <f t="shared" ca="1" si="4"/>
        <v>72.992547866274379</v>
      </c>
      <c r="T39" s="61"/>
    </row>
    <row r="40" spans="4:20" x14ac:dyDescent="0.2">
      <c r="D40">
        <f ca="1">Sheet2!L40</f>
        <v>126.55874597334555</v>
      </c>
      <c r="F40" s="60"/>
      <c r="G40" s="59">
        <f t="shared" ca="1" si="10"/>
        <v>112.24025137581961</v>
      </c>
      <c r="H40" s="59">
        <f t="shared" ca="1" si="0"/>
        <v>112.24025137581961</v>
      </c>
      <c r="I40" s="59">
        <f t="shared" ca="1" si="1"/>
        <v>141.12062731552842</v>
      </c>
      <c r="J40" s="59">
        <f t="shared" ca="1" si="2"/>
        <v>83.359875436110812</v>
      </c>
      <c r="K40" s="59">
        <f t="shared" ca="1" si="5"/>
        <v>113.74413603379047</v>
      </c>
      <c r="L40" s="59">
        <f t="shared" ca="1" si="6"/>
        <v>125.63835880897196</v>
      </c>
      <c r="M40" s="59">
        <f t="shared" ca="1" si="7"/>
        <v>122.04440692390887</v>
      </c>
      <c r="N40" s="51">
        <f t="shared" ca="1" si="3"/>
        <v>3.5939518850630918</v>
      </c>
      <c r="O40" s="51">
        <f t="shared" ca="1" si="8"/>
        <v>3.8290758863520078</v>
      </c>
      <c r="P40" s="59">
        <f t="shared" ca="1" si="9"/>
        <v>-2.8132656685931892</v>
      </c>
      <c r="Q40" s="59">
        <f t="shared" ca="1" si="4"/>
        <v>68.277449472041837</v>
      </c>
      <c r="T40" s="50"/>
    </row>
    <row r="41" spans="4:20" x14ac:dyDescent="0.2">
      <c r="D41">
        <f ca="1">Sheet2!L41</f>
        <v>128.51747090676233</v>
      </c>
      <c r="F41" s="60"/>
      <c r="G41" s="59">
        <f t="shared" ca="1" si="10"/>
        <v>113.85673211345643</v>
      </c>
      <c r="H41" s="59">
        <f t="shared" ca="1" si="0"/>
        <v>113.85673211345643</v>
      </c>
      <c r="I41" s="59">
        <f t="shared" ca="1" si="1"/>
        <v>142.42539024397269</v>
      </c>
      <c r="J41" s="59">
        <f t="shared" ca="1" si="2"/>
        <v>85.288073982940162</v>
      </c>
      <c r="K41" s="59">
        <f t="shared" ca="1" si="5"/>
        <v>115.15112030740683</v>
      </c>
      <c r="L41" s="59">
        <f t="shared" ca="1" si="6"/>
        <v>126.59806284156876</v>
      </c>
      <c r="M41" s="59">
        <f t="shared" ca="1" si="7"/>
        <v>123.33901972047957</v>
      </c>
      <c r="N41" s="51">
        <f t="shared" ca="1" si="3"/>
        <v>3.2590431210891921</v>
      </c>
      <c r="O41" s="51">
        <f t="shared" ca="1" si="8"/>
        <v>3.4490540428434642</v>
      </c>
      <c r="P41" s="59">
        <f t="shared" ca="1" si="9"/>
        <v>1.9587249334167751</v>
      </c>
      <c r="Q41" s="59">
        <f t="shared" ca="1" si="4"/>
        <v>78.648234270772392</v>
      </c>
    </row>
    <row r="42" spans="4:20" x14ac:dyDescent="0.2">
      <c r="D42">
        <f ca="1">Sheet2!L42</f>
        <v>123.87601755086747</v>
      </c>
      <c r="F42" s="60"/>
      <c r="G42" s="59">
        <f t="shared" ca="1" si="10"/>
        <v>114.96573018165346</v>
      </c>
      <c r="H42" s="59">
        <f t="shared" ca="1" si="0"/>
        <v>114.96573018165346</v>
      </c>
      <c r="I42" s="59">
        <f t="shared" ca="1" si="1"/>
        <v>143.02768164834148</v>
      </c>
      <c r="J42" s="59">
        <f t="shared" ca="1" si="2"/>
        <v>86.903778714965426</v>
      </c>
      <c r="K42" s="59">
        <f t="shared" ca="1" si="5"/>
        <v>115.98206290202214</v>
      </c>
      <c r="L42" s="59">
        <f t="shared" ca="1" si="6"/>
        <v>125.69071441133501</v>
      </c>
      <c r="M42" s="59">
        <f t="shared" ca="1" si="7"/>
        <v>123.44641928655716</v>
      </c>
      <c r="N42" s="51">
        <f t="shared" ca="1" si="3"/>
        <v>2.2442951247778495</v>
      </c>
      <c r="O42" s="51">
        <f t="shared" ca="1" si="8"/>
        <v>2.6458814307997214</v>
      </c>
      <c r="P42" s="59">
        <f t="shared" ca="1" si="9"/>
        <v>-4.6414533558948534</v>
      </c>
      <c r="Q42" s="59">
        <f t="shared" ca="1" si="4"/>
        <v>68.52501713204019</v>
      </c>
    </row>
    <row r="43" spans="4:20" x14ac:dyDescent="0.2">
      <c r="D43">
        <f ca="1">Sheet2!L43</f>
        <v>130.94402878443859</v>
      </c>
      <c r="F43" s="60"/>
      <c r="G43" s="59">
        <f t="shared" ca="1" si="10"/>
        <v>116.36259835995409</v>
      </c>
      <c r="H43" s="59">
        <f t="shared" ca="1" si="0"/>
        <v>116.36259835995409</v>
      </c>
      <c r="I43" s="59">
        <f t="shared" ca="1" si="1"/>
        <v>144.93939515435667</v>
      </c>
      <c r="J43" s="59">
        <f t="shared" ca="1" si="2"/>
        <v>87.785801565551509</v>
      </c>
      <c r="K43" s="59">
        <f t="shared" ca="1" si="5"/>
        <v>117.40701203368084</v>
      </c>
      <c r="L43" s="59">
        <f t="shared" ca="1" si="6"/>
        <v>127.44181920236954</v>
      </c>
      <c r="M43" s="59">
        <f t="shared" ca="1" si="7"/>
        <v>124.94594118613345</v>
      </c>
      <c r="N43" s="51">
        <f t="shared" ca="1" si="3"/>
        <v>2.495878016236091</v>
      </c>
      <c r="O43" s="51">
        <f t="shared" ca="1" si="8"/>
        <v>2.5458791544239681</v>
      </c>
      <c r="P43" s="59">
        <f t="shared" ca="1" si="9"/>
        <v>7.0680112335711129</v>
      </c>
      <c r="Q43" s="59">
        <f t="shared" ca="1" si="4"/>
        <v>70.507066239760832</v>
      </c>
    </row>
    <row r="44" spans="4:20" x14ac:dyDescent="0.2">
      <c r="D44">
        <f ca="1">Sheet2!L44</f>
        <v>123.15585830558204</v>
      </c>
      <c r="F44" s="60"/>
      <c r="G44" s="59">
        <f t="shared" ca="1" si="10"/>
        <v>117.30810646406243</v>
      </c>
      <c r="H44" s="59">
        <f t="shared" ca="1" si="0"/>
        <v>117.30810646406243</v>
      </c>
      <c r="I44" s="59">
        <f t="shared" ca="1" si="1"/>
        <v>145.04701482925512</v>
      </c>
      <c r="J44" s="59">
        <f t="shared" ca="1" si="2"/>
        <v>89.569198098869748</v>
      </c>
      <c r="K44" s="59">
        <f t="shared" ca="1" si="5"/>
        <v>117.95452120243334</v>
      </c>
      <c r="L44" s="59">
        <f t="shared" ca="1" si="6"/>
        <v>126.01316557010705</v>
      </c>
      <c r="M44" s="59">
        <f t="shared" ca="1" si="7"/>
        <v>124.58792461002318</v>
      </c>
      <c r="N44" s="51">
        <f t="shared" ca="1" si="3"/>
        <v>1.4252409600838689</v>
      </c>
      <c r="O44" s="51">
        <f t="shared" ca="1" si="8"/>
        <v>1.798787024863902</v>
      </c>
      <c r="P44" s="59">
        <f t="shared" ca="1" si="9"/>
        <v>-7.7881704788565429</v>
      </c>
      <c r="Q44" s="59">
        <f t="shared" ca="1" si="4"/>
        <v>62.814118915417474</v>
      </c>
    </row>
    <row r="45" spans="4:20" x14ac:dyDescent="0.2">
      <c r="D45">
        <f ca="1">Sheet2!L45</f>
        <v>124.16224603873461</v>
      </c>
      <c r="F45" s="60"/>
      <c r="G45" s="59">
        <f t="shared" ca="1" si="10"/>
        <v>118.26272999758694</v>
      </c>
      <c r="H45" s="59">
        <f t="shared" ca="1" si="0"/>
        <v>118.26272999758694</v>
      </c>
      <c r="I45" s="59">
        <f t="shared" ca="1" si="1"/>
        <v>145.11932031605758</v>
      </c>
      <c r="J45" s="59">
        <f t="shared" ca="1" si="2"/>
        <v>91.406139679116308</v>
      </c>
      <c r="K45" s="59">
        <f t="shared" ca="1" si="5"/>
        <v>118.54573309160489</v>
      </c>
      <c r="L45" s="59">
        <f t="shared" ca="1" si="6"/>
        <v>125.39619239298293</v>
      </c>
      <c r="M45" s="59">
        <f t="shared" ca="1" si="7"/>
        <v>124.50278889576546</v>
      </c>
      <c r="N45" s="51">
        <f t="shared" ca="1" si="3"/>
        <v>0.89340349721746293</v>
      </c>
      <c r="O45" s="51">
        <f t="shared" ca="1" si="8"/>
        <v>1.1951980064329426</v>
      </c>
      <c r="P45" s="59">
        <f t="shared" ca="1" si="9"/>
        <v>1.0063877331525646</v>
      </c>
      <c r="Q45" s="59">
        <f t="shared" ca="1" si="4"/>
        <v>64.702069333518793</v>
      </c>
    </row>
    <row r="46" spans="4:20" x14ac:dyDescent="0.2">
      <c r="D46">
        <f ca="1">Sheet2!L46</f>
        <v>122.81094617856137</v>
      </c>
      <c r="F46" s="60"/>
      <c r="G46" s="59">
        <f t="shared" ca="1" si="10"/>
        <v>119.05978749531876</v>
      </c>
      <c r="H46" s="59">
        <f t="shared" ca="1" si="0"/>
        <v>119.05978749531876</v>
      </c>
      <c r="I46" s="59">
        <f t="shared" ca="1" si="1"/>
        <v>144.99797174345457</v>
      </c>
      <c r="J46" s="59">
        <f t="shared" ca="1" si="2"/>
        <v>93.121603247182932</v>
      </c>
      <c r="K46" s="59">
        <f t="shared" ca="1" si="5"/>
        <v>118.95194386179122</v>
      </c>
      <c r="L46" s="59">
        <f t="shared" ca="1" si="6"/>
        <v>124.53444365484242</v>
      </c>
      <c r="M46" s="59">
        <f t="shared" ca="1" si="7"/>
        <v>124.16442035232464</v>
      </c>
      <c r="N46" s="51">
        <f t="shared" ca="1" si="3"/>
        <v>0.37002330251777948</v>
      </c>
      <c r="O46" s="51">
        <f t="shared" ca="1" si="8"/>
        <v>0.64508153715616723</v>
      </c>
      <c r="P46" s="59">
        <f t="shared" ca="1" si="9"/>
        <v>-1.351299860173242</v>
      </c>
      <c r="Q46" s="59">
        <f t="shared" ca="1" si="4"/>
        <v>59.710664526806212</v>
      </c>
    </row>
    <row r="47" spans="4:20" x14ac:dyDescent="0.2">
      <c r="D47">
        <f ca="1">Sheet2!L47</f>
        <v>131.43340644844497</v>
      </c>
      <c r="F47" s="60"/>
      <c r="G47" s="59">
        <f t="shared" ca="1" si="10"/>
        <v>120.61649533419495</v>
      </c>
      <c r="H47" s="59">
        <f t="shared" ca="1" si="0"/>
        <v>120.61649533419495</v>
      </c>
      <c r="I47" s="59">
        <f t="shared" ca="1" si="1"/>
        <v>144.58210156911179</v>
      </c>
      <c r="J47" s="59">
        <f t="shared" ca="1" si="2"/>
        <v>96.650889099278118</v>
      </c>
      <c r="K47" s="59">
        <f t="shared" ca="1" si="5"/>
        <v>120.14065458432968</v>
      </c>
      <c r="L47" s="59">
        <f t="shared" ca="1" si="6"/>
        <v>126.83409791937662</v>
      </c>
      <c r="M47" s="59">
        <f t="shared" ca="1" si="7"/>
        <v>125.61821757154871</v>
      </c>
      <c r="N47" s="51">
        <f t="shared" ca="1" si="3"/>
        <v>1.2158803478279054</v>
      </c>
      <c r="O47" s="51">
        <f t="shared" ca="1" si="8"/>
        <v>1.0256140776039928</v>
      </c>
      <c r="P47" s="59">
        <f t="shared" ca="1" si="9"/>
        <v>8.6224602698836037</v>
      </c>
      <c r="Q47" s="59">
        <f t="shared" ca="1" si="4"/>
        <v>65.629511318317611</v>
      </c>
    </row>
    <row r="48" spans="4:20" x14ac:dyDescent="0.2">
      <c r="D48">
        <f ca="1">Sheet2!L48</f>
        <v>131.80160568827452</v>
      </c>
      <c r="F48" s="60"/>
      <c r="G48" s="59">
        <f t="shared" ca="1" si="10"/>
        <v>121.90486530931182</v>
      </c>
      <c r="H48" s="59">
        <f t="shared" ca="1" si="0"/>
        <v>121.90486530931182</v>
      </c>
      <c r="I48" s="59">
        <f t="shared" ca="1" si="1"/>
        <v>144.84598147634816</v>
      </c>
      <c r="J48" s="59">
        <f t="shared" ca="1" si="2"/>
        <v>98.963749142275475</v>
      </c>
      <c r="K48" s="59">
        <f t="shared" ca="1" si="5"/>
        <v>121.25122135613395</v>
      </c>
      <c r="L48" s="59">
        <f t="shared" ca="1" si="6"/>
        <v>128.48993384234259</v>
      </c>
      <c r="M48" s="59">
        <f t="shared" ca="1" si="7"/>
        <v>126.85489519489388</v>
      </c>
      <c r="N48" s="51">
        <f t="shared" ca="1" si="3"/>
        <v>1.6350386474487095</v>
      </c>
      <c r="O48" s="51">
        <f t="shared" ca="1" si="8"/>
        <v>1.4318971241671372</v>
      </c>
      <c r="P48" s="59">
        <f t="shared" ca="1" si="9"/>
        <v>0.36819923982955061</v>
      </c>
      <c r="Q48" s="59">
        <f t="shared" ca="1" si="4"/>
        <v>64.268461716675375</v>
      </c>
    </row>
    <row r="49" spans="4:17" x14ac:dyDescent="0.2">
      <c r="D49">
        <f ca="1">Sheet2!L49</f>
        <v>127.14815662585148</v>
      </c>
      <c r="F49" s="60"/>
      <c r="G49" s="59">
        <f t="shared" ca="1" si="10"/>
        <v>122.76897652119627</v>
      </c>
      <c r="H49" s="59">
        <f t="shared" ca="1" si="0"/>
        <v>122.76897652119627</v>
      </c>
      <c r="I49" s="59">
        <f t="shared" ca="1" si="1"/>
        <v>144.53144550311328</v>
      </c>
      <c r="J49" s="59">
        <f t="shared" ca="1" si="2"/>
        <v>101.00650753927927</v>
      </c>
      <c r="K49" s="59">
        <f t="shared" ca="1" si="5"/>
        <v>121.8128342389642</v>
      </c>
      <c r="L49" s="59">
        <f t="shared" ca="1" si="6"/>
        <v>128.04267477017891</v>
      </c>
      <c r="M49" s="59">
        <f t="shared" ca="1" si="7"/>
        <v>126.9135474810854</v>
      </c>
      <c r="N49" s="51">
        <f t="shared" ca="1" si="3"/>
        <v>1.1291272890935034</v>
      </c>
      <c r="O49" s="51">
        <f t="shared" ca="1" si="8"/>
        <v>1.2300505674513813</v>
      </c>
      <c r="P49" s="59">
        <f t="shared" ca="1" si="9"/>
        <v>-4.6534490624230358</v>
      </c>
      <c r="Q49" s="59">
        <f t="shared" ca="1" si="4"/>
        <v>57.856499192320904</v>
      </c>
    </row>
    <row r="50" spans="4:17" x14ac:dyDescent="0.2">
      <c r="D50">
        <f ca="1">Sheet2!L50</f>
        <v>120.35881840189072</v>
      </c>
      <c r="F50" s="60"/>
      <c r="G50" s="59">
        <f t="shared" ca="1" si="10"/>
        <v>123.3683245602213</v>
      </c>
      <c r="H50" s="59">
        <f t="shared" ca="1" si="0"/>
        <v>123.3683245602213</v>
      </c>
      <c r="I50" s="59">
        <f t="shared" ca="1" si="1"/>
        <v>143.1308106801273</v>
      </c>
      <c r="J50" s="59">
        <f t="shared" ca="1" si="2"/>
        <v>103.6058384403153</v>
      </c>
      <c r="K50" s="59">
        <f t="shared" ca="1" si="5"/>
        <v>121.67435654019529</v>
      </c>
      <c r="L50" s="59">
        <f t="shared" ca="1" si="6"/>
        <v>125.48138931408285</v>
      </c>
      <c r="M50" s="59">
        <f t="shared" ca="1" si="7"/>
        <v>125.60260166524647</v>
      </c>
      <c r="N50" s="51">
        <f t="shared" ca="1" si="3"/>
        <v>-0.12121235116362072</v>
      </c>
      <c r="O50" s="51">
        <f t="shared" ca="1" si="8"/>
        <v>0.32920862170804666</v>
      </c>
      <c r="P50" s="59">
        <f t="shared" ca="1" si="9"/>
        <v>-6.7893382239607689</v>
      </c>
      <c r="Q50" s="59">
        <f t="shared" ca="1" si="4"/>
        <v>41.769216145956008</v>
      </c>
    </row>
    <row r="51" spans="4:17" x14ac:dyDescent="0.2">
      <c r="D51">
        <f ca="1">Sheet2!L51</f>
        <v>119.12352627944202</v>
      </c>
      <c r="F51" s="60"/>
      <c r="G51" s="59">
        <f t="shared" ca="1" si="10"/>
        <v>123.96261839434787</v>
      </c>
      <c r="H51" s="59">
        <f t="shared" ca="1" si="0"/>
        <v>123.96261839434787</v>
      </c>
      <c r="I51" s="59">
        <f t="shared" ca="1" si="1"/>
        <v>141.03160080382355</v>
      </c>
      <c r="J51" s="59">
        <f t="shared" ca="1" si="2"/>
        <v>106.89363598487218</v>
      </c>
      <c r="K51" s="59">
        <f t="shared" ca="1" si="5"/>
        <v>121.43142032488545</v>
      </c>
      <c r="L51" s="59">
        <f t="shared" ca="1" si="6"/>
        <v>123.36210163586924</v>
      </c>
      <c r="M51" s="59">
        <f t="shared" ca="1" si="7"/>
        <v>124.30678658808559</v>
      </c>
      <c r="N51" s="51">
        <f t="shared" ca="1" si="3"/>
        <v>-0.94468495221634896</v>
      </c>
      <c r="O51" s="51">
        <f t="shared" ca="1" si="8"/>
        <v>-0.52005376090821698</v>
      </c>
      <c r="P51" s="59">
        <f t="shared" ca="1" si="9"/>
        <v>-1.2352921224486977</v>
      </c>
      <c r="Q51" s="59">
        <f t="shared" ca="1" si="4"/>
        <v>41.42259162567975</v>
      </c>
    </row>
    <row r="52" spans="4:17" x14ac:dyDescent="0.2">
      <c r="D52">
        <f ca="1">Sheet2!L52</f>
        <v>117.11042809391245</v>
      </c>
      <c r="F52" s="60"/>
      <c r="G52" s="59">
        <f t="shared" ca="1" si="10"/>
        <v>124.19984824963051</v>
      </c>
      <c r="H52" s="59">
        <f t="shared" ca="1" si="0"/>
        <v>124.19984824963051</v>
      </c>
      <c r="I52" s="59">
        <f t="shared" ca="1" si="1"/>
        <v>140.20177731781331</v>
      </c>
      <c r="J52" s="59">
        <f t="shared" ca="1" si="2"/>
        <v>108.19791918144769</v>
      </c>
      <c r="K52" s="59">
        <f t="shared" ca="1" si="5"/>
        <v>121.01989725526897</v>
      </c>
      <c r="L52" s="59">
        <f t="shared" ca="1" si="6"/>
        <v>121.27821045521699</v>
      </c>
      <c r="M52" s="59">
        <f t="shared" ca="1" si="7"/>
        <v>122.86751488925097</v>
      </c>
      <c r="N52" s="51">
        <f t="shared" ca="1" si="3"/>
        <v>-1.589304434033977</v>
      </c>
      <c r="O52" s="51">
        <f t="shared" ca="1" si="8"/>
        <v>-1.2328875429920572</v>
      </c>
      <c r="P52" s="59">
        <f t="shared" ca="1" si="9"/>
        <v>-2.0130981855295715</v>
      </c>
      <c r="Q52" s="59">
        <f t="shared" ca="1" si="4"/>
        <v>42.905742940062758</v>
      </c>
    </row>
    <row r="53" spans="4:17" x14ac:dyDescent="0.2">
      <c r="D53">
        <f ca="1">Sheet2!L53</f>
        <v>114.67408989490808</v>
      </c>
      <c r="F53" s="60"/>
      <c r="G53" s="59">
        <f t="shared" ca="1" si="10"/>
        <v>124.33199703077875</v>
      </c>
      <c r="H53" s="59">
        <f t="shared" ca="1" si="0"/>
        <v>124.33199703077875</v>
      </c>
      <c r="I53" s="59">
        <f t="shared" ca="1" si="1"/>
        <v>139.59963202182689</v>
      </c>
      <c r="J53" s="59">
        <f t="shared" ca="1" si="2"/>
        <v>109.06436203973061</v>
      </c>
      <c r="K53" s="59">
        <f t="shared" ca="1" si="5"/>
        <v>120.41553464952032</v>
      </c>
      <c r="L53" s="59">
        <f t="shared" ca="1" si="6"/>
        <v>119.07683693511404</v>
      </c>
      <c r="M53" s="59">
        <f t="shared" ca="1" si="7"/>
        <v>121.2288298903824</v>
      </c>
      <c r="N53" s="51">
        <f t="shared" ca="1" si="3"/>
        <v>-2.151992955268355</v>
      </c>
      <c r="O53" s="51">
        <f t="shared" ca="1" si="8"/>
        <v>-1.8456244845095893</v>
      </c>
      <c r="P53" s="59">
        <f t="shared" ca="1" si="9"/>
        <v>-2.4363381990043678</v>
      </c>
      <c r="Q53" s="59">
        <f t="shared" ca="1" si="4"/>
        <v>36.067129012907273</v>
      </c>
    </row>
    <row r="54" spans="4:17" x14ac:dyDescent="0.2">
      <c r="D54">
        <f ca="1">Sheet2!L54</f>
        <v>112.11338131449982</v>
      </c>
      <c r="F54" s="60"/>
      <c r="G54" s="59">
        <f t="shared" ca="1" si="10"/>
        <v>124.1994861552073</v>
      </c>
      <c r="H54" s="59">
        <f t="shared" ca="1" si="0"/>
        <v>124.1994861552073</v>
      </c>
      <c r="I54" s="59">
        <f t="shared" ca="1" si="1"/>
        <v>140.19770691387893</v>
      </c>
      <c r="J54" s="59">
        <f t="shared" ca="1" si="2"/>
        <v>108.20126539653566</v>
      </c>
      <c r="K54" s="59">
        <f t="shared" ca="1" si="5"/>
        <v>119.62485337951838</v>
      </c>
      <c r="L54" s="59">
        <f t="shared" ca="1" si="6"/>
        <v>116.75568506157597</v>
      </c>
      <c r="M54" s="59">
        <f t="shared" ca="1" si="7"/>
        <v>119.40574017520589</v>
      </c>
      <c r="N54" s="51">
        <f t="shared" ca="1" si="3"/>
        <v>-2.650055113629918</v>
      </c>
      <c r="O54" s="51">
        <f t="shared" ca="1" si="8"/>
        <v>-2.3819115705898084</v>
      </c>
      <c r="P54" s="59">
        <f t="shared" ca="1" si="9"/>
        <v>-2.5607085804082601</v>
      </c>
      <c r="Q54" s="59">
        <f t="shared" ca="1" si="4"/>
        <v>36.240657311406132</v>
      </c>
    </row>
    <row r="55" spans="4:17" x14ac:dyDescent="0.2">
      <c r="D55">
        <f ca="1">Sheet2!L55</f>
        <v>106.07358079559046</v>
      </c>
      <c r="F55" s="60"/>
      <c r="G55" s="59">
        <f t="shared" ca="1" si="10"/>
        <v>123.63021384929228</v>
      </c>
      <c r="H55" s="59">
        <f t="shared" ca="1" si="0"/>
        <v>123.63021384929228</v>
      </c>
      <c r="I55" s="59">
        <f t="shared" ca="1" si="1"/>
        <v>142.76265684169073</v>
      </c>
      <c r="J55" s="59">
        <f t="shared" ca="1" si="2"/>
        <v>104.49777085689381</v>
      </c>
      <c r="K55" s="59">
        <f t="shared" ca="1" si="5"/>
        <v>118.33425599057287</v>
      </c>
      <c r="L55" s="59">
        <f t="shared" ca="1" si="6"/>
        <v>113.19498363958081</v>
      </c>
      <c r="M55" s="59">
        <f t="shared" ca="1" si="7"/>
        <v>116.73930829928281</v>
      </c>
      <c r="N55" s="51">
        <f t="shared" ca="1" si="3"/>
        <v>-3.5443246597019993</v>
      </c>
      <c r="O55" s="51">
        <f t="shared" ca="1" si="8"/>
        <v>-3.1568536299979355</v>
      </c>
      <c r="P55" s="59">
        <f t="shared" ca="1" si="9"/>
        <v>-6.0398005189093595</v>
      </c>
      <c r="Q55" s="59">
        <f t="shared" ca="1" si="4"/>
        <v>30.164132544329149</v>
      </c>
    </row>
    <row r="56" spans="4:17" x14ac:dyDescent="0.2">
      <c r="D56">
        <f ca="1">Sheet2!L56</f>
        <v>116.78273390938087</v>
      </c>
      <c r="F56" s="60"/>
      <c r="G56" s="59">
        <f t="shared" ca="1" si="10"/>
        <v>122.98812367909177</v>
      </c>
      <c r="H56" s="59">
        <f t="shared" ca="1" si="0"/>
        <v>122.98812367909177</v>
      </c>
      <c r="I56" s="59">
        <f t="shared" ca="1" si="1"/>
        <v>142.14873990201994</v>
      </c>
      <c r="J56" s="59">
        <f t="shared" ca="1" si="2"/>
        <v>103.8275074561636</v>
      </c>
      <c r="K56" s="59">
        <f t="shared" ca="1" si="5"/>
        <v>118.18649198284029</v>
      </c>
      <c r="L56" s="59">
        <f t="shared" ca="1" si="6"/>
        <v>114.39090039618085</v>
      </c>
      <c r="M56" s="59">
        <f t="shared" ca="1" si="7"/>
        <v>116.74799342130243</v>
      </c>
      <c r="N56" s="51">
        <f t="shared" ca="1" si="3"/>
        <v>-2.3570930251215714</v>
      </c>
      <c r="O56" s="51">
        <f t="shared" ca="1" si="8"/>
        <v>-2.6236798934136929</v>
      </c>
      <c r="P56" s="59">
        <f t="shared" ca="1" si="9"/>
        <v>10.709153113790407</v>
      </c>
      <c r="Q56" s="59">
        <f t="shared" ca="1" si="4"/>
        <v>44.338210114828733</v>
      </c>
    </row>
    <row r="57" spans="4:17" x14ac:dyDescent="0.2">
      <c r="D57">
        <f ca="1">Sheet2!L57</f>
        <v>114.60682416539231</v>
      </c>
      <c r="F57" s="60"/>
      <c r="G57" s="59">
        <f t="shared" ca="1" si="10"/>
        <v>122.27545213784376</v>
      </c>
      <c r="H57" s="59">
        <f t="shared" ca="1" si="0"/>
        <v>122.27545213784376</v>
      </c>
      <c r="I57" s="59">
        <f t="shared" ca="1" si="1"/>
        <v>141.70020880978245</v>
      </c>
      <c r="J57" s="59">
        <f t="shared" ca="1" si="2"/>
        <v>102.85069546590506</v>
      </c>
      <c r="K57" s="59">
        <f t="shared" ca="1" si="5"/>
        <v>117.84557123832144</v>
      </c>
      <c r="L57" s="59">
        <f t="shared" ca="1" si="6"/>
        <v>114.46287498591802</v>
      </c>
      <c r="M57" s="59">
        <f t="shared" ca="1" si="7"/>
        <v>116.3197595701204</v>
      </c>
      <c r="N57" s="51">
        <f t="shared" ca="1" si="3"/>
        <v>-1.8568845842023762</v>
      </c>
      <c r="O57" s="51">
        <f t="shared" ca="1" si="8"/>
        <v>-2.1124830206061485</v>
      </c>
      <c r="P57" s="59">
        <f t="shared" ca="1" si="9"/>
        <v>-2.1759097439885551</v>
      </c>
      <c r="Q57" s="59">
        <f t="shared" ca="1" si="4"/>
        <v>35.855137429058644</v>
      </c>
    </row>
    <row r="58" spans="4:17" x14ac:dyDescent="0.2">
      <c r="D58">
        <f ca="1">Sheet2!L58</f>
        <v>113.69554649883528</v>
      </c>
      <c r="F58" s="60"/>
      <c r="G58" s="59">
        <f t="shared" ca="1" si="10"/>
        <v>121.7159711748327</v>
      </c>
      <c r="H58" s="59">
        <f t="shared" ca="1" si="0"/>
        <v>121.7159711748327</v>
      </c>
      <c r="I58" s="59">
        <f t="shared" ca="1" si="1"/>
        <v>141.75141966196708</v>
      </c>
      <c r="J58" s="59">
        <f t="shared" ca="1" si="2"/>
        <v>101.68052268769831</v>
      </c>
      <c r="K58" s="59">
        <f t="shared" ca="1" si="5"/>
        <v>117.45033078694181</v>
      </c>
      <c r="L58" s="59">
        <f t="shared" ca="1" si="6"/>
        <v>114.20709882355712</v>
      </c>
      <c r="M58" s="59">
        <f t="shared" ca="1" si="7"/>
        <v>115.79491695586339</v>
      </c>
      <c r="N58" s="51">
        <f t="shared" ca="1" si="3"/>
        <v>-1.5878181323062677</v>
      </c>
      <c r="O58" s="51">
        <f t="shared" ca="1" si="8"/>
        <v>-1.7627064284062279</v>
      </c>
      <c r="P58" s="59">
        <f t="shared" ca="1" si="9"/>
        <v>-0.91127766655702658</v>
      </c>
      <c r="Q58" s="59">
        <f t="shared" ca="1" si="4"/>
        <v>40.701978194089243</v>
      </c>
    </row>
    <row r="59" spans="4:17" x14ac:dyDescent="0.2">
      <c r="D59">
        <f ca="1">Sheet2!L59</f>
        <v>107.88331315642003</v>
      </c>
      <c r="F59" s="60"/>
      <c r="G59" s="59">
        <f t="shared" ca="1" si="10"/>
        <v>120.64153625055678</v>
      </c>
      <c r="H59" s="59">
        <f t="shared" ca="1" si="0"/>
        <v>120.64153625055678</v>
      </c>
      <c r="I59" s="59">
        <f t="shared" ca="1" si="1"/>
        <v>141.73794609755095</v>
      </c>
      <c r="J59" s="59">
        <f t="shared" ca="1" si="2"/>
        <v>99.54512640356262</v>
      </c>
      <c r="K59" s="59">
        <f t="shared" ca="1" si="5"/>
        <v>116.53918625070163</v>
      </c>
      <c r="L59" s="59">
        <f t="shared" ca="1" si="6"/>
        <v>112.09917026784476</v>
      </c>
      <c r="M59" s="59">
        <f t="shared" ca="1" si="7"/>
        <v>114.21259619597473</v>
      </c>
      <c r="N59" s="51">
        <f t="shared" ca="1" si="3"/>
        <v>-2.1134259281299705</v>
      </c>
      <c r="O59" s="51">
        <f t="shared" ca="1" si="8"/>
        <v>-1.9965194282220562</v>
      </c>
      <c r="P59" s="59">
        <f t="shared" ca="1" si="9"/>
        <v>-5.8122333424152544</v>
      </c>
      <c r="Q59" s="59">
        <f t="shared" ca="1" si="4"/>
        <v>35.381326825575883</v>
      </c>
    </row>
    <row r="60" spans="4:17" x14ac:dyDescent="0.2">
      <c r="D60">
        <f ca="1">Sheet2!L60</f>
        <v>113.00666658574949</v>
      </c>
      <c r="F60" s="60"/>
      <c r="G60" s="59">
        <f t="shared" ca="1" si="10"/>
        <v>119.96393228117695</v>
      </c>
      <c r="H60" s="59">
        <f t="shared" ca="1" si="0"/>
        <v>119.96393228117695</v>
      </c>
      <c r="I60" s="59">
        <f t="shared" ca="1" si="1"/>
        <v>141.19289028557765</v>
      </c>
      <c r="J60" s="59">
        <f t="shared" ca="1" si="2"/>
        <v>98.734974276776256</v>
      </c>
      <c r="K60" s="59">
        <f t="shared" ca="1" si="5"/>
        <v>116.20275580642047</v>
      </c>
      <c r="L60" s="59">
        <f t="shared" ca="1" si="6"/>
        <v>112.40166904047967</v>
      </c>
      <c r="M60" s="59">
        <f t="shared" ca="1" si="7"/>
        <v>113.97141027392968</v>
      </c>
      <c r="N60" s="51">
        <f t="shared" ca="1" si="3"/>
        <v>-1.5697412334500029</v>
      </c>
      <c r="O60" s="51">
        <f t="shared" ca="1" si="8"/>
        <v>-1.7120006317073542</v>
      </c>
      <c r="P60" s="59">
        <f t="shared" ca="1" si="9"/>
        <v>5.1233534293294554</v>
      </c>
      <c r="Q60" s="59">
        <f t="shared" ca="1" si="4"/>
        <v>41.754265168424759</v>
      </c>
    </row>
    <row r="61" spans="4:17" x14ac:dyDescent="0.2">
      <c r="D61">
        <f ca="1">Sheet2!L61</f>
        <v>96.530121148640987</v>
      </c>
      <c r="F61" s="60"/>
      <c r="G61" s="59">
        <f t="shared" ca="1" si="10"/>
        <v>118.36456479327087</v>
      </c>
      <c r="H61" s="59">
        <f t="shared" ca="1" si="0"/>
        <v>118.36456479327087</v>
      </c>
      <c r="I61" s="59">
        <f t="shared" ca="1" si="1"/>
        <v>143.25951562919192</v>
      </c>
      <c r="J61" s="59">
        <f t="shared" ca="1" si="2"/>
        <v>93.469613957349836</v>
      </c>
      <c r="K61" s="59">
        <f t="shared" ca="1" si="5"/>
        <v>114.32917155329862</v>
      </c>
      <c r="L61" s="59">
        <f t="shared" ca="1" si="6"/>
        <v>107.11115307653347</v>
      </c>
      <c r="M61" s="59">
        <f t="shared" ca="1" si="7"/>
        <v>110.48315244887195</v>
      </c>
      <c r="N61" s="51">
        <f t="shared" ca="1" si="3"/>
        <v>-3.3719993723384789</v>
      </c>
      <c r="O61" s="51">
        <f t="shared" ca="1" si="8"/>
        <v>-2.8186664587947705</v>
      </c>
      <c r="P61" s="59">
        <f t="shared" ca="1" si="9"/>
        <v>-16.476545437108499</v>
      </c>
      <c r="Q61" s="59">
        <f t="shared" ca="1" si="4"/>
        <v>24.070691255434483</v>
      </c>
    </row>
    <row r="62" spans="4:17" x14ac:dyDescent="0.2">
      <c r="D62">
        <f ca="1">Sheet2!L62</f>
        <v>101.42395498892911</v>
      </c>
      <c r="F62" s="60"/>
      <c r="G62" s="59">
        <f t="shared" ca="1" si="10"/>
        <v>117.24196166517393</v>
      </c>
      <c r="H62" s="59">
        <f t="shared" ca="1" si="0"/>
        <v>117.24196166517393</v>
      </c>
      <c r="I62" s="59">
        <f t="shared" ca="1" si="1"/>
        <v>143.92272659519313</v>
      </c>
      <c r="J62" s="59">
        <f t="shared" ca="1" si="2"/>
        <v>90.561196735154724</v>
      </c>
      <c r="K62" s="59">
        <f t="shared" ca="1" si="5"/>
        <v>113.10010330907296</v>
      </c>
      <c r="L62" s="59">
        <f t="shared" ca="1" si="6"/>
        <v>105.21542038066536</v>
      </c>
      <c r="M62" s="59">
        <f t="shared" ca="1" si="7"/>
        <v>108.67131295688338</v>
      </c>
      <c r="N62" s="51">
        <f t="shared" ca="1" si="3"/>
        <v>-3.4558925762180195</v>
      </c>
      <c r="O62" s="51">
        <f t="shared" ca="1" si="8"/>
        <v>-3.2434838704102695</v>
      </c>
      <c r="P62" s="59">
        <f t="shared" ca="1" si="9"/>
        <v>4.8938338402881243</v>
      </c>
      <c r="Q62" s="59">
        <f t="shared" ca="1" si="4"/>
        <v>28.854579897312561</v>
      </c>
    </row>
    <row r="63" spans="4:17" x14ac:dyDescent="0.2">
      <c r="D63">
        <f ca="1">Sheet2!L63</f>
        <v>102.08619132081317</v>
      </c>
      <c r="F63" s="60"/>
      <c r="G63" s="59">
        <f t="shared" ca="1" si="10"/>
        <v>115.79906979199265</v>
      </c>
      <c r="H63" s="59">
        <f t="shared" ca="1" si="0"/>
        <v>115.79906979199265</v>
      </c>
      <c r="I63" s="59">
        <f t="shared" ca="1" si="1"/>
        <v>142.48216178619978</v>
      </c>
      <c r="J63" s="59">
        <f t="shared" ca="1" si="2"/>
        <v>89.115977797785519</v>
      </c>
      <c r="K63" s="59">
        <f t="shared" ca="1" si="5"/>
        <v>112.05115931019108</v>
      </c>
      <c r="L63" s="59">
        <f t="shared" ca="1" si="6"/>
        <v>104.17234402738131</v>
      </c>
      <c r="M63" s="59">
        <f t="shared" ca="1" si="7"/>
        <v>107.35428862966934</v>
      </c>
      <c r="N63" s="51">
        <f t="shared" ca="1" si="3"/>
        <v>-3.1819446022880271</v>
      </c>
      <c r="O63" s="51">
        <f t="shared" ca="1" si="8"/>
        <v>-3.2024576916621079</v>
      </c>
      <c r="P63" s="59">
        <f t="shared" ca="1" si="9"/>
        <v>0.66223633188405984</v>
      </c>
      <c r="Q63" s="59">
        <f t="shared" ca="1" si="4"/>
        <v>31.528382316766269</v>
      </c>
    </row>
    <row r="64" spans="4:17" x14ac:dyDescent="0.2">
      <c r="D64">
        <f ca="1">Sheet2!L64</f>
        <v>103.47675457424901</v>
      </c>
      <c r="F64" s="60"/>
      <c r="G64" s="59">
        <f t="shared" ca="1" si="10"/>
        <v>114.81511460542602</v>
      </c>
      <c r="H64" s="59">
        <f t="shared" ca="1" si="0"/>
        <v>114.81511460542602</v>
      </c>
      <c r="I64" s="59">
        <f t="shared" ca="1" si="1"/>
        <v>142.07633718178639</v>
      </c>
      <c r="J64" s="59">
        <f t="shared" ca="1" si="2"/>
        <v>87.553892029065651</v>
      </c>
      <c r="K64" s="59">
        <f t="shared" ca="1" si="5"/>
        <v>111.23454933533945</v>
      </c>
      <c r="L64" s="59">
        <f t="shared" ca="1" si="6"/>
        <v>103.94048087633723</v>
      </c>
      <c r="M64" s="59">
        <f t="shared" ca="1" si="7"/>
        <v>106.57878181858527</v>
      </c>
      <c r="N64" s="51">
        <f t="shared" ca="1" si="3"/>
        <v>-2.638300942248037</v>
      </c>
      <c r="O64" s="51">
        <f t="shared" ca="1" si="8"/>
        <v>-2.8263531920527276</v>
      </c>
      <c r="P64" s="59">
        <f t="shared" ca="1" si="9"/>
        <v>1.3905632534358432</v>
      </c>
      <c r="Q64" s="59">
        <f t="shared" ca="1" si="4"/>
        <v>36.481445480863655</v>
      </c>
    </row>
    <row r="65" spans="4:17" x14ac:dyDescent="0.2">
      <c r="D65">
        <f ca="1">Sheet2!L65</f>
        <v>107.42758224997095</v>
      </c>
      <c r="F65" s="60"/>
      <c r="G65" s="59">
        <f t="shared" ca="1" si="10"/>
        <v>113.97838141598784</v>
      </c>
      <c r="H65" s="59">
        <f t="shared" ca="1" si="0"/>
        <v>113.97838141598784</v>
      </c>
      <c r="I65" s="59">
        <f t="shared" ca="1" si="1"/>
        <v>140.89581710587737</v>
      </c>
      <c r="J65" s="59">
        <f t="shared" ca="1" si="2"/>
        <v>87.060945726098311</v>
      </c>
      <c r="K65" s="59">
        <f t="shared" ca="1" si="5"/>
        <v>110.87198104149483</v>
      </c>
      <c r="L65" s="59">
        <f t="shared" ca="1" si="6"/>
        <v>105.10284800088181</v>
      </c>
      <c r="M65" s="59">
        <f t="shared" ca="1" si="7"/>
        <v>106.74854190486242</v>
      </c>
      <c r="N65" s="51">
        <f t="shared" ca="1" si="3"/>
        <v>-1.6456939039806144</v>
      </c>
      <c r="O65" s="51">
        <f t="shared" ca="1" si="8"/>
        <v>-2.0392470000046523</v>
      </c>
      <c r="P65" s="59">
        <f t="shared" ca="1" si="9"/>
        <v>3.9508276757219392</v>
      </c>
      <c r="Q65" s="59">
        <f t="shared" ca="1" si="4"/>
        <v>41.024644167319678</v>
      </c>
    </row>
    <row r="66" spans="4:17" x14ac:dyDescent="0.2">
      <c r="D66">
        <f ca="1">Sheet2!L66</f>
        <v>112.68072975685521</v>
      </c>
      <c r="F66" s="60"/>
      <c r="G66" s="59">
        <f t="shared" ca="1" si="10"/>
        <v>113.47187059490253</v>
      </c>
      <c r="H66" s="59">
        <f t="shared" ref="H66:H129" ca="1" si="11">SUM(OFFSET(H66,(-1*$T$2+1),-4,$T$2,1))/$T$2</f>
        <v>113.47187059490253</v>
      </c>
      <c r="I66" s="59">
        <f t="shared" ref="I66:I129" ca="1" si="12">H66+$T$3*STDEV(OFFSET(I66,(-1*$T$2+1),-5,$T$2,1))</f>
        <v>139.78013122252571</v>
      </c>
      <c r="J66" s="59">
        <f t="shared" ref="J66:J129" ca="1" si="13">H66-$T$3*STDEV(OFFSET(J66,(-1*$T$2+1),-6,$T$2,1))</f>
        <v>87.163609967279328</v>
      </c>
      <c r="K66" s="59">
        <f t="shared" ca="1" si="5"/>
        <v>111.04424282391011</v>
      </c>
      <c r="L66" s="59">
        <f t="shared" ca="1" si="6"/>
        <v>107.62880858620628</v>
      </c>
      <c r="M66" s="59">
        <f t="shared" ca="1" si="7"/>
        <v>107.93497947526099</v>
      </c>
      <c r="N66" s="51">
        <f t="shared" ref="N66:N129" ca="1" si="14">L66-M66</f>
        <v>-0.30617088905471235</v>
      </c>
      <c r="O66" s="51">
        <f t="shared" ca="1" si="8"/>
        <v>-0.88386292603802574</v>
      </c>
      <c r="P66" s="59">
        <f t="shared" ca="1" si="9"/>
        <v>5.253147506884261</v>
      </c>
      <c r="Q66" s="59">
        <f t="shared" ref="Q66:Q129" ca="1" si="15">100-100/(1+(SUMIF(OFFSET(Q66,(-1*$T$7)+1,-1,$T$7,1),"&gt;=0")/$T$7)/ABS((SUMIF(OFFSET(Q66,(-1*$T$7)+1,-1,$T$7,1),"&lt;0")/$T$7)))</f>
        <v>46.761723668969687</v>
      </c>
    </row>
    <row r="67" spans="4:17" x14ac:dyDescent="0.2">
      <c r="D67">
        <f ca="1">Sheet2!L67</f>
        <v>120.38973618224703</v>
      </c>
      <c r="F67" s="60"/>
      <c r="G67" s="59">
        <f t="shared" ca="1" si="10"/>
        <v>112.91968708159266</v>
      </c>
      <c r="H67" s="59">
        <f t="shared" ca="1" si="11"/>
        <v>112.91968708159266</v>
      </c>
      <c r="I67" s="59">
        <f t="shared" ca="1" si="12"/>
        <v>137.00984455087283</v>
      </c>
      <c r="J67" s="59">
        <f t="shared" ca="1" si="13"/>
        <v>88.82952961231247</v>
      </c>
      <c r="K67" s="59">
        <f t="shared" ref="K67:K130" ca="1" si="16">D67*2/(1+$T$2)+K66*(1-2/(1+$T$2))</f>
        <v>111.93428981041838</v>
      </c>
      <c r="L67" s="59">
        <f t="shared" ref="L67:L130" ca="1" si="17">D67*2/(1+$T$4)+L66*(1-2/(1+$T$4))</f>
        <v>111.88245111821988</v>
      </c>
      <c r="M67" s="59">
        <f t="shared" ref="M67:M130" ca="1" si="18">D67*2/(1+$T$5)+M66*(1-2/(1+$T$5))</f>
        <v>110.42593081665819</v>
      </c>
      <c r="N67" s="51">
        <f t="shared" ca="1" si="14"/>
        <v>1.4565203015616817</v>
      </c>
      <c r="O67" s="51">
        <f t="shared" ref="O67:O130" ca="1" si="19">N67*2/(1+$T$6)+O66*(1-2/(1+$T$6))</f>
        <v>0.67639255902844586</v>
      </c>
      <c r="P67" s="59">
        <f t="shared" ref="P67:P130" ca="1" si="20">D67-D66</f>
        <v>7.70900642539182</v>
      </c>
      <c r="Q67" s="59">
        <f t="shared" ca="1" si="15"/>
        <v>53.879296288028065</v>
      </c>
    </row>
    <row r="68" spans="4:17" x14ac:dyDescent="0.2">
      <c r="D68">
        <f ca="1">Sheet2!L68</f>
        <v>121.35665612080733</v>
      </c>
      <c r="F68" s="60"/>
      <c r="G68" s="59">
        <f t="shared" ca="1" si="10"/>
        <v>112.3974396032193</v>
      </c>
      <c r="H68" s="59">
        <f t="shared" ca="1" si="11"/>
        <v>112.3974396032193</v>
      </c>
      <c r="I68" s="59">
        <f t="shared" ca="1" si="12"/>
        <v>133.95178793198457</v>
      </c>
      <c r="J68" s="59">
        <f t="shared" ca="1" si="13"/>
        <v>90.843091274454025</v>
      </c>
      <c r="K68" s="59">
        <f t="shared" ca="1" si="16"/>
        <v>112.83165803045543</v>
      </c>
      <c r="L68" s="59">
        <f t="shared" ca="1" si="17"/>
        <v>115.04051945241571</v>
      </c>
      <c r="M68" s="59">
        <f t="shared" ca="1" si="18"/>
        <v>112.61207587748802</v>
      </c>
      <c r="N68" s="51">
        <f t="shared" ca="1" si="14"/>
        <v>2.4284435749276838</v>
      </c>
      <c r="O68" s="51">
        <f t="shared" ca="1" si="19"/>
        <v>1.8444265696279378</v>
      </c>
      <c r="P68" s="59">
        <f t="shared" ca="1" si="20"/>
        <v>0.96691993856029512</v>
      </c>
      <c r="Q68" s="59">
        <f t="shared" ca="1" si="15"/>
        <v>56.412278460420268</v>
      </c>
    </row>
    <row r="69" spans="4:17" x14ac:dyDescent="0.2">
      <c r="D69">
        <f ca="1">Sheet2!L69</f>
        <v>124.54349287161708</v>
      </c>
      <c r="F69" s="60"/>
      <c r="G69" s="59">
        <f t="shared" ca="1" si="10"/>
        <v>112.2672064155076</v>
      </c>
      <c r="H69" s="59">
        <f t="shared" ca="1" si="11"/>
        <v>112.2672064155076</v>
      </c>
      <c r="I69" s="59">
        <f t="shared" ca="1" si="12"/>
        <v>133.16147283763212</v>
      </c>
      <c r="J69" s="59">
        <f t="shared" ca="1" si="13"/>
        <v>91.372939993383099</v>
      </c>
      <c r="K69" s="59">
        <f t="shared" ca="1" si="16"/>
        <v>113.94707087247082</v>
      </c>
      <c r="L69" s="59">
        <f t="shared" ca="1" si="17"/>
        <v>118.20817725881618</v>
      </c>
      <c r="M69" s="59">
        <f t="shared" ca="1" si="18"/>
        <v>114.99835927631383</v>
      </c>
      <c r="N69" s="51">
        <f t="shared" ca="1" si="14"/>
        <v>3.2098179825023436</v>
      </c>
      <c r="O69" s="51">
        <f t="shared" ca="1" si="19"/>
        <v>2.7546875115442084</v>
      </c>
      <c r="P69" s="59">
        <f t="shared" ca="1" si="20"/>
        <v>3.1868367508097464</v>
      </c>
      <c r="Q69" s="59">
        <f t="shared" ca="1" si="15"/>
        <v>63.341100790605687</v>
      </c>
    </row>
    <row r="70" spans="4:17" x14ac:dyDescent="0.2">
      <c r="D70">
        <f ca="1">Sheet2!L70</f>
        <v>116.89801839990719</v>
      </c>
      <c r="F70" s="60"/>
      <c r="G70" s="59">
        <f t="shared" ca="1" si="10"/>
        <v>112.09416641540842</v>
      </c>
      <c r="H70" s="59">
        <f t="shared" ca="1" si="11"/>
        <v>112.09416641540842</v>
      </c>
      <c r="I70" s="59">
        <f t="shared" ca="1" si="12"/>
        <v>132.55894111317568</v>
      </c>
      <c r="J70" s="59">
        <f t="shared" ca="1" si="13"/>
        <v>91.62939171764117</v>
      </c>
      <c r="K70" s="59">
        <f t="shared" ca="1" si="16"/>
        <v>114.22811349413142</v>
      </c>
      <c r="L70" s="59">
        <f t="shared" ca="1" si="17"/>
        <v>117.77145763917986</v>
      </c>
      <c r="M70" s="59">
        <f t="shared" ca="1" si="18"/>
        <v>115.37829110103252</v>
      </c>
      <c r="N70" s="51">
        <f t="shared" ca="1" si="14"/>
        <v>2.3931665381473408</v>
      </c>
      <c r="O70" s="51">
        <f t="shared" ca="1" si="19"/>
        <v>2.5136735292796302</v>
      </c>
      <c r="P70" s="59">
        <f t="shared" ca="1" si="20"/>
        <v>-7.645474471709889</v>
      </c>
      <c r="Q70" s="59">
        <f t="shared" ca="1" si="15"/>
        <v>50.087127937351148</v>
      </c>
    </row>
    <row r="71" spans="4:17" x14ac:dyDescent="0.2">
      <c r="D71">
        <f ca="1">Sheet2!L71</f>
        <v>117.05249151900237</v>
      </c>
      <c r="F71" s="60"/>
      <c r="G71" s="59">
        <f t="shared" ca="1" si="10"/>
        <v>111.9906146773864</v>
      </c>
      <c r="H71" s="59">
        <f t="shared" ca="1" si="11"/>
        <v>111.9906146773864</v>
      </c>
      <c r="I71" s="59">
        <f t="shared" ca="1" si="12"/>
        <v>132.21040395878845</v>
      </c>
      <c r="J71" s="59">
        <f t="shared" ca="1" si="13"/>
        <v>91.770825395984374</v>
      </c>
      <c r="K71" s="59">
        <f t="shared" ca="1" si="16"/>
        <v>114.49710187745247</v>
      </c>
      <c r="L71" s="59">
        <f t="shared" ca="1" si="17"/>
        <v>117.53180226578738</v>
      </c>
      <c r="M71" s="59">
        <f t="shared" ca="1" si="18"/>
        <v>115.71313118462649</v>
      </c>
      <c r="N71" s="51">
        <f t="shared" ca="1" si="14"/>
        <v>1.8186710811608862</v>
      </c>
      <c r="O71" s="51">
        <f t="shared" ca="1" si="19"/>
        <v>2.0503385638671343</v>
      </c>
      <c r="P71" s="59">
        <f t="shared" ca="1" si="20"/>
        <v>0.15447311909518646</v>
      </c>
      <c r="Q71" s="59">
        <f t="shared" ca="1" si="15"/>
        <v>51.906604362685684</v>
      </c>
    </row>
    <row r="72" spans="4:17" x14ac:dyDescent="0.2">
      <c r="D72">
        <f ca="1">Sheet2!L72</f>
        <v>124.11421826106691</v>
      </c>
      <c r="F72" s="60"/>
      <c r="G72" s="59">
        <f t="shared" ca="1" si="10"/>
        <v>112.34080418574415</v>
      </c>
      <c r="H72" s="59">
        <f t="shared" ca="1" si="11"/>
        <v>112.34080418574415</v>
      </c>
      <c r="I72" s="59">
        <f t="shared" ca="1" si="12"/>
        <v>133.69339201902437</v>
      </c>
      <c r="J72" s="59">
        <f t="shared" ca="1" si="13"/>
        <v>90.988216352463908</v>
      </c>
      <c r="K72" s="59">
        <f t="shared" ca="1" si="16"/>
        <v>115.41301772351099</v>
      </c>
      <c r="L72" s="59">
        <f t="shared" ca="1" si="17"/>
        <v>119.72594093088057</v>
      </c>
      <c r="M72" s="59">
        <f t="shared" ca="1" si="18"/>
        <v>117.39334859991457</v>
      </c>
      <c r="N72" s="51">
        <f t="shared" ca="1" si="14"/>
        <v>2.3325923309659942</v>
      </c>
      <c r="O72" s="51">
        <f t="shared" ca="1" si="19"/>
        <v>2.238507741933041</v>
      </c>
      <c r="P72" s="59">
        <f t="shared" ca="1" si="20"/>
        <v>7.0617267420645362</v>
      </c>
      <c r="Q72" s="59">
        <f t="shared" ca="1" si="15"/>
        <v>57.411502367469708</v>
      </c>
    </row>
    <row r="73" spans="4:17" x14ac:dyDescent="0.2">
      <c r="D73">
        <f ca="1">Sheet2!L73</f>
        <v>129.93545503199138</v>
      </c>
      <c r="F73" s="60"/>
      <c r="G73" s="59">
        <f t="shared" ca="1" si="10"/>
        <v>113.10387244259832</v>
      </c>
      <c r="H73" s="59">
        <f t="shared" ca="1" si="11"/>
        <v>113.10387244259832</v>
      </c>
      <c r="I73" s="59">
        <f t="shared" ca="1" si="12"/>
        <v>137.02767985554192</v>
      </c>
      <c r="J73" s="59">
        <f t="shared" ca="1" si="13"/>
        <v>89.180065029654699</v>
      </c>
      <c r="K73" s="59">
        <f t="shared" ca="1" si="16"/>
        <v>116.79610699098532</v>
      </c>
      <c r="L73" s="59">
        <f t="shared" ca="1" si="17"/>
        <v>123.12911229791752</v>
      </c>
      <c r="M73" s="59">
        <f t="shared" ca="1" si="18"/>
        <v>119.90176988632994</v>
      </c>
      <c r="N73" s="51">
        <f t="shared" ca="1" si="14"/>
        <v>3.2273424115875713</v>
      </c>
      <c r="O73" s="51">
        <f t="shared" ca="1" si="19"/>
        <v>2.8977308550360616</v>
      </c>
      <c r="P73" s="59">
        <f t="shared" ca="1" si="20"/>
        <v>5.8212367709244717</v>
      </c>
      <c r="Q73" s="59">
        <f t="shared" ca="1" si="15"/>
        <v>65.685163364784842</v>
      </c>
    </row>
    <row r="74" spans="4:17" x14ac:dyDescent="0.2">
      <c r="D74">
        <f ca="1">Sheet2!L74</f>
        <v>129.55381505186858</v>
      </c>
      <c r="F74" s="60"/>
      <c r="G74" s="59">
        <f t="shared" ca="1" si="10"/>
        <v>113.97589412946677</v>
      </c>
      <c r="H74" s="59">
        <f t="shared" ca="1" si="11"/>
        <v>113.97589412946677</v>
      </c>
      <c r="I74" s="59">
        <f t="shared" ca="1" si="12"/>
        <v>139.9299087523649</v>
      </c>
      <c r="J74" s="59">
        <f t="shared" ca="1" si="13"/>
        <v>88.021879506568638</v>
      </c>
      <c r="K74" s="59">
        <f t="shared" ca="1" si="16"/>
        <v>118.01112680630754</v>
      </c>
      <c r="L74" s="59">
        <f t="shared" ca="1" si="17"/>
        <v>125.27067988256788</v>
      </c>
      <c r="M74" s="59">
        <f t="shared" ca="1" si="18"/>
        <v>121.83217891943768</v>
      </c>
      <c r="N74" s="51">
        <f t="shared" ca="1" si="14"/>
        <v>3.4385009631301955</v>
      </c>
      <c r="O74" s="51">
        <f t="shared" ca="1" si="19"/>
        <v>3.2582442604321509</v>
      </c>
      <c r="P74" s="59">
        <f t="shared" ca="1" si="20"/>
        <v>-0.38163998012279876</v>
      </c>
      <c r="Q74" s="59">
        <f t="shared" ca="1" si="15"/>
        <v>62.620915789087526</v>
      </c>
    </row>
    <row r="75" spans="4:17" x14ac:dyDescent="0.2">
      <c r="D75">
        <f ca="1">Sheet2!L75</f>
        <v>135.1347160416681</v>
      </c>
      <c r="F75" s="60"/>
      <c r="G75" s="59">
        <f t="shared" ca="1" si="10"/>
        <v>115.42895089177064</v>
      </c>
      <c r="H75" s="59">
        <f t="shared" ca="1" si="11"/>
        <v>115.42895089177064</v>
      </c>
      <c r="I75" s="59">
        <f t="shared" ca="1" si="12"/>
        <v>143.8919539369852</v>
      </c>
      <c r="J75" s="59">
        <f t="shared" ca="1" si="13"/>
        <v>86.965947846556077</v>
      </c>
      <c r="K75" s="59">
        <f t="shared" ca="1" si="16"/>
        <v>119.64194482872284</v>
      </c>
      <c r="L75" s="59">
        <f t="shared" ca="1" si="17"/>
        <v>128.5586919356013</v>
      </c>
      <c r="M75" s="59">
        <f t="shared" ca="1" si="18"/>
        <v>124.49268634388378</v>
      </c>
      <c r="N75" s="51">
        <f t="shared" ca="1" si="14"/>
        <v>4.0660055917175271</v>
      </c>
      <c r="O75" s="51">
        <f t="shared" ca="1" si="19"/>
        <v>3.796751814622402</v>
      </c>
      <c r="P75" s="59">
        <f t="shared" ca="1" si="20"/>
        <v>5.5809009897995168</v>
      </c>
      <c r="Q75" s="59">
        <f t="shared" ca="1" si="15"/>
        <v>85.314147114306508</v>
      </c>
    </row>
    <row r="76" spans="4:17" x14ac:dyDescent="0.2">
      <c r="D76">
        <f ca="1">Sheet2!L76</f>
        <v>138.70657660174143</v>
      </c>
      <c r="F76" s="60"/>
      <c r="G76" s="59">
        <f t="shared" ca="1" si="10"/>
        <v>116.52514302638865</v>
      </c>
      <c r="H76" s="59">
        <f t="shared" ca="1" si="11"/>
        <v>116.52514302638865</v>
      </c>
      <c r="I76" s="59">
        <f t="shared" ca="1" si="12"/>
        <v>148.39232223304288</v>
      </c>
      <c r="J76" s="59">
        <f t="shared" ca="1" si="13"/>
        <v>84.657963819734405</v>
      </c>
      <c r="K76" s="59">
        <f t="shared" ca="1" si="16"/>
        <v>121.4576240452008</v>
      </c>
      <c r="L76" s="59">
        <f t="shared" ca="1" si="17"/>
        <v>131.94132015764802</v>
      </c>
      <c r="M76" s="59">
        <f t="shared" ca="1" si="18"/>
        <v>127.33546439545532</v>
      </c>
      <c r="N76" s="51">
        <f t="shared" ca="1" si="14"/>
        <v>4.6058557621927037</v>
      </c>
      <c r="O76" s="51">
        <f t="shared" ca="1" si="19"/>
        <v>4.3361544463359367</v>
      </c>
      <c r="P76" s="59">
        <f t="shared" ca="1" si="20"/>
        <v>3.5718605600733326</v>
      </c>
      <c r="Q76" s="59">
        <f t="shared" ca="1" si="15"/>
        <v>84.95015289784908</v>
      </c>
    </row>
    <row r="77" spans="4:17" x14ac:dyDescent="0.2">
      <c r="D77">
        <f ca="1">Sheet2!L77</f>
        <v>148.0337731470903</v>
      </c>
      <c r="F77" s="60"/>
      <c r="G77" s="59">
        <f t="shared" ca="1" si="10"/>
        <v>118.19649047547357</v>
      </c>
      <c r="H77" s="59">
        <f t="shared" ca="1" si="11"/>
        <v>118.19649047547357</v>
      </c>
      <c r="I77" s="59">
        <f t="shared" ca="1" si="12"/>
        <v>155.43858345772117</v>
      </c>
      <c r="J77" s="59">
        <f t="shared" ca="1" si="13"/>
        <v>80.954397493225969</v>
      </c>
      <c r="K77" s="59">
        <f t="shared" ca="1" si="16"/>
        <v>123.98868586442838</v>
      </c>
      <c r="L77" s="59">
        <f t="shared" ca="1" si="17"/>
        <v>137.30547115412878</v>
      </c>
      <c r="M77" s="59">
        <f t="shared" ca="1" si="18"/>
        <v>131.47512614578233</v>
      </c>
      <c r="N77" s="51">
        <f t="shared" ca="1" si="14"/>
        <v>5.8303450083464554</v>
      </c>
      <c r="O77" s="51">
        <f t="shared" ca="1" si="19"/>
        <v>5.3322814876762825</v>
      </c>
      <c r="P77" s="59">
        <f t="shared" ca="1" si="20"/>
        <v>9.327196545348869</v>
      </c>
      <c r="Q77" s="59">
        <f t="shared" ca="1" si="15"/>
        <v>87.053419315774661</v>
      </c>
    </row>
    <row r="78" spans="4:17" x14ac:dyDescent="0.2">
      <c r="D78">
        <f ca="1">Sheet2!L78</f>
        <v>152.83129291960495</v>
      </c>
      <c r="F78" s="60"/>
      <c r="G78" s="59">
        <f t="shared" ca="1" si="10"/>
        <v>120.15327779651201</v>
      </c>
      <c r="H78" s="59">
        <f t="shared" ca="1" si="11"/>
        <v>120.15327779651201</v>
      </c>
      <c r="I78" s="59">
        <f t="shared" ca="1" si="12"/>
        <v>162.88370409923192</v>
      </c>
      <c r="J78" s="59">
        <f t="shared" ca="1" si="13"/>
        <v>77.422851493792095</v>
      </c>
      <c r="K78" s="59">
        <f t="shared" ca="1" si="16"/>
        <v>126.73560082206424</v>
      </c>
      <c r="L78" s="59">
        <f t="shared" ca="1" si="17"/>
        <v>142.48074507595419</v>
      </c>
      <c r="M78" s="59">
        <f t="shared" ca="1" si="18"/>
        <v>135.74635950054684</v>
      </c>
      <c r="N78" s="51">
        <f t="shared" ca="1" si="14"/>
        <v>6.7343855754073445</v>
      </c>
      <c r="O78" s="51">
        <f t="shared" ca="1" si="19"/>
        <v>6.2670175461636575</v>
      </c>
      <c r="P78" s="59">
        <f t="shared" ca="1" si="20"/>
        <v>4.7975197725146472</v>
      </c>
      <c r="Q78" s="59">
        <f t="shared" ca="1" si="15"/>
        <v>87.727769854961153</v>
      </c>
    </row>
    <row r="79" spans="4:17" x14ac:dyDescent="0.2">
      <c r="D79">
        <f ca="1">Sheet2!L79</f>
        <v>148.92124569466506</v>
      </c>
      <c r="F79" s="60"/>
      <c r="G79" s="59">
        <f t="shared" ca="1" si="10"/>
        <v>122.2051744234243</v>
      </c>
      <c r="H79" s="59">
        <f t="shared" ca="1" si="11"/>
        <v>122.2051744234243</v>
      </c>
      <c r="I79" s="59">
        <f t="shared" ca="1" si="12"/>
        <v>167.61282351551421</v>
      </c>
      <c r="J79" s="59">
        <f t="shared" ca="1" si="13"/>
        <v>76.79752533133437</v>
      </c>
      <c r="K79" s="59">
        <f t="shared" ca="1" si="16"/>
        <v>128.84851938135955</v>
      </c>
      <c r="L79" s="59">
        <f t="shared" ca="1" si="17"/>
        <v>144.6275786155245</v>
      </c>
      <c r="M79" s="59">
        <f t="shared" ca="1" si="18"/>
        <v>138.38133673937048</v>
      </c>
      <c r="N79" s="51">
        <f t="shared" ca="1" si="14"/>
        <v>6.2462418761540164</v>
      </c>
      <c r="O79" s="51">
        <f t="shared" ca="1" si="19"/>
        <v>6.2531670994905628</v>
      </c>
      <c r="P79" s="59">
        <f t="shared" ca="1" si="20"/>
        <v>-3.9100472249398877</v>
      </c>
      <c r="Q79" s="59">
        <f t="shared" ca="1" si="15"/>
        <v>81.738520242917886</v>
      </c>
    </row>
    <row r="80" spans="4:17" x14ac:dyDescent="0.2">
      <c r="D80">
        <f ca="1">Sheet2!L80</f>
        <v>153.02063256254365</v>
      </c>
      <c r="F80" s="60"/>
      <c r="G80" s="59">
        <f t="shared" ca="1" si="10"/>
        <v>124.20587272226399</v>
      </c>
      <c r="H80" s="59">
        <f t="shared" ca="1" si="11"/>
        <v>124.20587272226399</v>
      </c>
      <c r="I80" s="59">
        <f t="shared" ca="1" si="12"/>
        <v>172.93240574048218</v>
      </c>
      <c r="J80" s="59">
        <f t="shared" ca="1" si="13"/>
        <v>75.479339704045813</v>
      </c>
      <c r="K80" s="59">
        <f t="shared" ca="1" si="16"/>
        <v>131.15062539861518</v>
      </c>
      <c r="L80" s="59">
        <f t="shared" ca="1" si="17"/>
        <v>147.42526326453088</v>
      </c>
      <c r="M80" s="59">
        <f t="shared" ca="1" si="18"/>
        <v>141.30919590400512</v>
      </c>
      <c r="N80" s="51">
        <f t="shared" ca="1" si="14"/>
        <v>6.1160673605257614</v>
      </c>
      <c r="O80" s="51">
        <f t="shared" ca="1" si="19"/>
        <v>6.1617672735140285</v>
      </c>
      <c r="P80" s="59">
        <f t="shared" ca="1" si="20"/>
        <v>4.099386867878593</v>
      </c>
      <c r="Q80" s="59">
        <f t="shared" ca="1" si="15"/>
        <v>81.410409513973264</v>
      </c>
    </row>
    <row r="81" spans="4:17" x14ac:dyDescent="0.2">
      <c r="D81">
        <f ca="1">Sheet2!L81</f>
        <v>148.27233216531866</v>
      </c>
      <c r="F81" s="60"/>
      <c r="G81" s="59">
        <f t="shared" ca="1" si="10"/>
        <v>126.79298327309789</v>
      </c>
      <c r="H81" s="59">
        <f t="shared" ca="1" si="11"/>
        <v>126.79298327309789</v>
      </c>
      <c r="I81" s="59">
        <f t="shared" ca="1" si="12"/>
        <v>174.19194511657605</v>
      </c>
      <c r="J81" s="59">
        <f t="shared" ca="1" si="13"/>
        <v>79.394021429619741</v>
      </c>
      <c r="K81" s="59">
        <f t="shared" ca="1" si="16"/>
        <v>132.78126413830122</v>
      </c>
      <c r="L81" s="59">
        <f t="shared" ca="1" si="17"/>
        <v>147.70761956479348</v>
      </c>
      <c r="M81" s="59">
        <f t="shared" ca="1" si="18"/>
        <v>142.70182315626784</v>
      </c>
      <c r="N81" s="51">
        <f t="shared" ca="1" si="14"/>
        <v>5.0057964085256401</v>
      </c>
      <c r="O81" s="51">
        <f t="shared" ca="1" si="19"/>
        <v>5.3911200301884366</v>
      </c>
      <c r="P81" s="59">
        <f t="shared" ca="1" si="20"/>
        <v>-4.7483003972249946</v>
      </c>
      <c r="Q81" s="59">
        <f t="shared" ca="1" si="15"/>
        <v>72.759994791654464</v>
      </c>
    </row>
    <row r="82" spans="4:17" x14ac:dyDescent="0.2">
      <c r="D82">
        <f ca="1">Sheet2!L82</f>
        <v>146.20843190922869</v>
      </c>
      <c r="F82" s="60"/>
      <c r="G82" s="59">
        <f t="shared" ca="1" si="10"/>
        <v>129.03220711911285</v>
      </c>
      <c r="H82" s="59">
        <f t="shared" ca="1" si="11"/>
        <v>129.03220711911285</v>
      </c>
      <c r="I82" s="59">
        <f t="shared" ca="1" si="12"/>
        <v>174.86474557754204</v>
      </c>
      <c r="J82" s="59">
        <f t="shared" ca="1" si="13"/>
        <v>83.19966866068367</v>
      </c>
      <c r="K82" s="59">
        <f t="shared" ca="1" si="16"/>
        <v>134.06004202124669</v>
      </c>
      <c r="L82" s="59">
        <f t="shared" ca="1" si="17"/>
        <v>147.20789034627188</v>
      </c>
      <c r="M82" s="59">
        <f t="shared" ca="1" si="18"/>
        <v>143.40314490686001</v>
      </c>
      <c r="N82" s="51">
        <f t="shared" ca="1" si="14"/>
        <v>3.8047454394118745</v>
      </c>
      <c r="O82" s="51">
        <f t="shared" ca="1" si="19"/>
        <v>4.3335369696707282</v>
      </c>
      <c r="P82" s="59">
        <f t="shared" ca="1" si="20"/>
        <v>-2.0639002560899655</v>
      </c>
      <c r="Q82" s="59">
        <f t="shared" ca="1" si="15"/>
        <v>69.929090873063558</v>
      </c>
    </row>
    <row r="83" spans="4:17" x14ac:dyDescent="0.2">
      <c r="D83">
        <f ca="1">Sheet2!L83</f>
        <v>148.99202244853655</v>
      </c>
      <c r="F83" s="60"/>
      <c r="G83" s="59">
        <f t="shared" ca="1" si="10"/>
        <v>131.37749867549906</v>
      </c>
      <c r="H83" s="59">
        <f t="shared" ca="1" si="11"/>
        <v>131.37749867549906</v>
      </c>
      <c r="I83" s="59">
        <f t="shared" ca="1" si="12"/>
        <v>175.26832813019604</v>
      </c>
      <c r="J83" s="59">
        <f t="shared" ca="1" si="13"/>
        <v>87.486669220802071</v>
      </c>
      <c r="K83" s="59">
        <f t="shared" ca="1" si="16"/>
        <v>135.4821353952743</v>
      </c>
      <c r="L83" s="59">
        <f t="shared" ca="1" si="17"/>
        <v>147.80260104702677</v>
      </c>
      <c r="M83" s="59">
        <f t="shared" ca="1" si="18"/>
        <v>144.52092041519532</v>
      </c>
      <c r="N83" s="51">
        <f t="shared" ca="1" si="14"/>
        <v>3.2816806318314491</v>
      </c>
      <c r="O83" s="51">
        <f t="shared" ca="1" si="19"/>
        <v>3.6322994111112088</v>
      </c>
      <c r="P83" s="59">
        <f t="shared" ca="1" si="20"/>
        <v>2.7835905393078519</v>
      </c>
      <c r="Q83" s="59">
        <f t="shared" ca="1" si="15"/>
        <v>69.733344018240189</v>
      </c>
    </row>
    <row r="84" spans="4:17" x14ac:dyDescent="0.2">
      <c r="D84">
        <f ca="1">Sheet2!L84</f>
        <v>163.47042184666145</v>
      </c>
      <c r="F84" s="60"/>
      <c r="G84" s="59">
        <f t="shared" ca="1" si="10"/>
        <v>134.37718203911965</v>
      </c>
      <c r="H84" s="59">
        <f t="shared" ca="1" si="11"/>
        <v>134.37718203911965</v>
      </c>
      <c r="I84" s="59">
        <f t="shared" ca="1" si="12"/>
        <v>178.59121357640646</v>
      </c>
      <c r="J84" s="59">
        <f t="shared" ca="1" si="13"/>
        <v>90.163150501832831</v>
      </c>
      <c r="K84" s="59">
        <f t="shared" ca="1" si="16"/>
        <v>138.14768648588262</v>
      </c>
      <c r="L84" s="59">
        <f t="shared" ca="1" si="17"/>
        <v>153.02520798023835</v>
      </c>
      <c r="M84" s="59">
        <f t="shared" ca="1" si="18"/>
        <v>148.31082070148855</v>
      </c>
      <c r="N84" s="51">
        <f t="shared" ca="1" si="14"/>
        <v>4.7143872787497969</v>
      </c>
      <c r="O84" s="51">
        <f t="shared" ca="1" si="19"/>
        <v>4.3536913228702678</v>
      </c>
      <c r="P84" s="59">
        <f t="shared" ca="1" si="20"/>
        <v>14.478399398124907</v>
      </c>
      <c r="Q84" s="59">
        <f t="shared" ca="1" si="15"/>
        <v>83.855977123902761</v>
      </c>
    </row>
    <row r="85" spans="4:17" x14ac:dyDescent="0.2">
      <c r="D85">
        <f ca="1">Sheet2!L85</f>
        <v>175.33578369949089</v>
      </c>
      <c r="F85" s="60"/>
      <c r="G85" s="59">
        <f t="shared" ref="G85:G148" ca="1" si="21">SUM(D66:D85)/20</f>
        <v>137.77259211159563</v>
      </c>
      <c r="H85" s="59">
        <f t="shared" ca="1" si="11"/>
        <v>137.77259211159563</v>
      </c>
      <c r="I85" s="59">
        <f t="shared" ca="1" si="12"/>
        <v>185.11979925217111</v>
      </c>
      <c r="J85" s="59">
        <f t="shared" ca="1" si="13"/>
        <v>90.425384971020165</v>
      </c>
      <c r="K85" s="59">
        <f t="shared" ca="1" si="16"/>
        <v>141.68941003003579</v>
      </c>
      <c r="L85" s="59">
        <f t="shared" ca="1" si="17"/>
        <v>160.46206655332253</v>
      </c>
      <c r="M85" s="59">
        <f t="shared" ca="1" si="18"/>
        <v>153.71581330108904</v>
      </c>
      <c r="N85" s="51">
        <f t="shared" ca="1" si="14"/>
        <v>6.7462532522334868</v>
      </c>
      <c r="O85" s="51">
        <f t="shared" ca="1" si="19"/>
        <v>5.9487326091124144</v>
      </c>
      <c r="P85" s="59">
        <f t="shared" ca="1" si="20"/>
        <v>11.865361852829437</v>
      </c>
      <c r="Q85" s="59">
        <f t="shared" ca="1" si="15"/>
        <v>86.204819803666851</v>
      </c>
    </row>
    <row r="86" spans="4:17" x14ac:dyDescent="0.2">
      <c r="D86">
        <f ca="1">Sheet2!L86</f>
        <v>161.24911633507688</v>
      </c>
      <c r="F86" s="60"/>
      <c r="G86" s="59">
        <f t="shared" ca="1" si="21"/>
        <v>140.20101144050673</v>
      </c>
      <c r="H86" s="59">
        <f t="shared" ca="1" si="11"/>
        <v>140.20101144050673</v>
      </c>
      <c r="I86" s="59">
        <f t="shared" ca="1" si="12"/>
        <v>186.71537635021156</v>
      </c>
      <c r="J86" s="59">
        <f t="shared" ca="1" si="13"/>
        <v>93.686646530801909</v>
      </c>
      <c r="K86" s="59">
        <f t="shared" ca="1" si="16"/>
        <v>143.55223920194447</v>
      </c>
      <c r="L86" s="59">
        <f t="shared" ca="1" si="17"/>
        <v>160.72441648057401</v>
      </c>
      <c r="M86" s="59">
        <f t="shared" ca="1" si="18"/>
        <v>155.22247390788661</v>
      </c>
      <c r="N86" s="51">
        <f t="shared" ca="1" si="14"/>
        <v>5.5019425726873976</v>
      </c>
      <c r="O86" s="51">
        <f t="shared" ca="1" si="19"/>
        <v>5.6508725848290702</v>
      </c>
      <c r="P86" s="59">
        <f t="shared" ca="1" si="20"/>
        <v>-14.086667364414012</v>
      </c>
      <c r="Q86" s="59">
        <f t="shared" ca="1" si="15"/>
        <v>71.216060182689958</v>
      </c>
    </row>
    <row r="87" spans="4:17" x14ac:dyDescent="0.2">
      <c r="D87">
        <f ca="1">Sheet2!L87</f>
        <v>162.04719258176104</v>
      </c>
      <c r="F87" s="60"/>
      <c r="G87" s="59">
        <f t="shared" ca="1" si="21"/>
        <v>142.28388426048241</v>
      </c>
      <c r="H87" s="59">
        <f t="shared" ca="1" si="11"/>
        <v>142.28388426048241</v>
      </c>
      <c r="I87" s="59">
        <f t="shared" ca="1" si="12"/>
        <v>188.78969910654558</v>
      </c>
      <c r="J87" s="59">
        <f t="shared" ca="1" si="13"/>
        <v>95.778069414419235</v>
      </c>
      <c r="K87" s="59">
        <f t="shared" ca="1" si="16"/>
        <v>145.31366333335558</v>
      </c>
      <c r="L87" s="59">
        <f t="shared" ca="1" si="17"/>
        <v>161.16534184763637</v>
      </c>
      <c r="M87" s="59">
        <f t="shared" ca="1" si="18"/>
        <v>156.58741764266151</v>
      </c>
      <c r="N87" s="51">
        <f t="shared" ca="1" si="14"/>
        <v>4.5779242049748632</v>
      </c>
      <c r="O87" s="51">
        <f t="shared" ca="1" si="19"/>
        <v>4.9355736649262658</v>
      </c>
      <c r="P87" s="59">
        <f t="shared" ca="1" si="20"/>
        <v>0.79807624668416111</v>
      </c>
      <c r="Q87" s="59">
        <f t="shared" ca="1" si="15"/>
        <v>69.463346417363709</v>
      </c>
    </row>
    <row r="88" spans="4:17" x14ac:dyDescent="0.2">
      <c r="D88">
        <f ca="1">Sheet2!L88</f>
        <v>156.47383406398552</v>
      </c>
      <c r="F88" s="60"/>
      <c r="G88" s="59">
        <f t="shared" ca="1" si="21"/>
        <v>144.03974315764134</v>
      </c>
      <c r="H88" s="59">
        <f t="shared" ca="1" si="11"/>
        <v>144.03974315764134</v>
      </c>
      <c r="I88" s="59">
        <f t="shared" ca="1" si="12"/>
        <v>189.25121815122861</v>
      </c>
      <c r="J88" s="59">
        <f t="shared" ca="1" si="13"/>
        <v>98.828268164054066</v>
      </c>
      <c r="K88" s="59">
        <f t="shared" ca="1" si="16"/>
        <v>146.37653673627273</v>
      </c>
      <c r="L88" s="59">
        <f t="shared" ca="1" si="17"/>
        <v>159.60150591975278</v>
      </c>
      <c r="M88" s="59">
        <f t="shared" ca="1" si="18"/>
        <v>156.56470092692632</v>
      </c>
      <c r="N88" s="51">
        <f t="shared" ca="1" si="14"/>
        <v>3.0368049928264611</v>
      </c>
      <c r="O88" s="51">
        <f t="shared" ca="1" si="19"/>
        <v>3.669727883526396</v>
      </c>
      <c r="P88" s="59">
        <f t="shared" ca="1" si="20"/>
        <v>-5.5733585177755174</v>
      </c>
      <c r="Q88" s="59">
        <f t="shared" ca="1" si="15"/>
        <v>65.350488732805587</v>
      </c>
    </row>
    <row r="89" spans="4:17" x14ac:dyDescent="0.2">
      <c r="D89">
        <f ca="1">Sheet2!L89</f>
        <v>144.20123517302167</v>
      </c>
      <c r="F89" s="60"/>
      <c r="G89" s="59">
        <f t="shared" ca="1" si="21"/>
        <v>145.02263027271158</v>
      </c>
      <c r="H89" s="59">
        <f t="shared" ca="1" si="11"/>
        <v>145.02263027271158</v>
      </c>
      <c r="I89" s="59">
        <f t="shared" ca="1" si="12"/>
        <v>188.44043933539419</v>
      </c>
      <c r="J89" s="59">
        <f t="shared" ca="1" si="13"/>
        <v>101.60482121002897</v>
      </c>
      <c r="K89" s="59">
        <f t="shared" ca="1" si="16"/>
        <v>146.16936515882026</v>
      </c>
      <c r="L89" s="59">
        <f t="shared" ca="1" si="17"/>
        <v>154.46808233750909</v>
      </c>
      <c r="M89" s="59">
        <f t="shared" ca="1" si="18"/>
        <v>154.09200777614541</v>
      </c>
      <c r="N89" s="51">
        <f t="shared" ca="1" si="14"/>
        <v>0.37607456136368</v>
      </c>
      <c r="O89" s="51">
        <f t="shared" ca="1" si="19"/>
        <v>1.4739590020845856</v>
      </c>
      <c r="P89" s="59">
        <f t="shared" ca="1" si="20"/>
        <v>-12.272598890963849</v>
      </c>
      <c r="Q89" s="59">
        <f t="shared" ca="1" si="15"/>
        <v>54.803389488719233</v>
      </c>
    </row>
    <row r="90" spans="4:17" x14ac:dyDescent="0.2">
      <c r="D90">
        <f ca="1">Sheet2!L90</f>
        <v>141.67326902734871</v>
      </c>
      <c r="F90" s="60"/>
      <c r="G90" s="59">
        <f t="shared" ca="1" si="21"/>
        <v>146.26139280408364</v>
      </c>
      <c r="H90" s="59">
        <f t="shared" ca="1" si="11"/>
        <v>146.26139280408364</v>
      </c>
      <c r="I90" s="59">
        <f t="shared" ca="1" si="12"/>
        <v>185.79010715736447</v>
      </c>
      <c r="J90" s="59">
        <f t="shared" ca="1" si="13"/>
        <v>106.73267845080281</v>
      </c>
      <c r="K90" s="59">
        <f t="shared" ca="1" si="16"/>
        <v>145.74116552725152</v>
      </c>
      <c r="L90" s="59">
        <f t="shared" ca="1" si="17"/>
        <v>150.20314456745564</v>
      </c>
      <c r="M90" s="59">
        <f t="shared" ca="1" si="18"/>
        <v>151.60826002638606</v>
      </c>
      <c r="N90" s="51">
        <f t="shared" ca="1" si="14"/>
        <v>-1.4051154589304247</v>
      </c>
      <c r="O90" s="51">
        <f t="shared" ca="1" si="19"/>
        <v>-0.44542397192542121</v>
      </c>
      <c r="P90" s="59">
        <f t="shared" ca="1" si="20"/>
        <v>-2.5279661456729627</v>
      </c>
      <c r="Q90" s="59">
        <f t="shared" ca="1" si="15"/>
        <v>51.589315917392263</v>
      </c>
    </row>
    <row r="91" spans="4:17" x14ac:dyDescent="0.2">
      <c r="D91">
        <f ca="1">Sheet2!L91</f>
        <v>142.90267363263018</v>
      </c>
      <c r="F91" s="60"/>
      <c r="G91" s="59">
        <f t="shared" ca="1" si="21"/>
        <v>147.55390190976505</v>
      </c>
      <c r="H91" s="59">
        <f t="shared" ca="1" si="11"/>
        <v>147.55390190976505</v>
      </c>
      <c r="I91" s="59">
        <f t="shared" ca="1" si="12"/>
        <v>182.39827877696922</v>
      </c>
      <c r="J91" s="59">
        <f t="shared" ca="1" si="13"/>
        <v>112.70952504256086</v>
      </c>
      <c r="K91" s="59">
        <f t="shared" ca="1" si="16"/>
        <v>145.47083296585902</v>
      </c>
      <c r="L91" s="59">
        <f t="shared" ca="1" si="17"/>
        <v>147.76965425584717</v>
      </c>
      <c r="M91" s="59">
        <f t="shared" ca="1" si="18"/>
        <v>149.86714274763489</v>
      </c>
      <c r="N91" s="51">
        <f t="shared" ca="1" si="14"/>
        <v>-2.0974884917877148</v>
      </c>
      <c r="O91" s="51">
        <f t="shared" ca="1" si="19"/>
        <v>-1.5468003185002837</v>
      </c>
      <c r="P91" s="59">
        <f t="shared" ca="1" si="20"/>
        <v>1.2294046052814736</v>
      </c>
      <c r="Q91" s="59">
        <f t="shared" ca="1" si="15"/>
        <v>46.990012955973064</v>
      </c>
    </row>
    <row r="92" spans="4:17" x14ac:dyDescent="0.2">
      <c r="D92">
        <f ca="1">Sheet2!L92</f>
        <v>146.03872006303678</v>
      </c>
      <c r="F92" s="60"/>
      <c r="G92" s="59">
        <f t="shared" ca="1" si="21"/>
        <v>148.65012699986352</v>
      </c>
      <c r="H92" s="59">
        <f t="shared" ca="1" si="11"/>
        <v>148.65012699986352</v>
      </c>
      <c r="I92" s="59">
        <f t="shared" ca="1" si="12"/>
        <v>180.06342052636768</v>
      </c>
      <c r="J92" s="59">
        <f t="shared" ca="1" si="13"/>
        <v>117.23683347335937</v>
      </c>
      <c r="K92" s="59">
        <f t="shared" ca="1" si="16"/>
        <v>145.52491745130453</v>
      </c>
      <c r="L92" s="59">
        <f t="shared" ca="1" si="17"/>
        <v>147.19267619157705</v>
      </c>
      <c r="M92" s="59">
        <f t="shared" ca="1" si="18"/>
        <v>149.10145821071526</v>
      </c>
      <c r="N92" s="51">
        <f t="shared" ca="1" si="14"/>
        <v>-1.908782019138215</v>
      </c>
      <c r="O92" s="51">
        <f t="shared" ca="1" si="19"/>
        <v>-1.7881214522589048</v>
      </c>
      <c r="P92" s="59">
        <f t="shared" ca="1" si="20"/>
        <v>3.1360464304065943</v>
      </c>
      <c r="Q92" s="59">
        <f t="shared" ca="1" si="15"/>
        <v>45.936149029107071</v>
      </c>
    </row>
    <row r="93" spans="4:17" x14ac:dyDescent="0.2">
      <c r="D93">
        <f ca="1">Sheet2!L93</f>
        <v>141.78117357672178</v>
      </c>
      <c r="F93" s="60"/>
      <c r="G93" s="59">
        <f t="shared" ca="1" si="21"/>
        <v>149.24241292710005</v>
      </c>
      <c r="H93" s="59">
        <f t="shared" ca="1" si="11"/>
        <v>149.24241292710005</v>
      </c>
      <c r="I93" s="59">
        <f t="shared" ca="1" si="12"/>
        <v>178.62570757023664</v>
      </c>
      <c r="J93" s="59">
        <f t="shared" ca="1" si="13"/>
        <v>119.85911828396345</v>
      </c>
      <c r="K93" s="59">
        <f t="shared" ca="1" si="16"/>
        <v>145.16837041562999</v>
      </c>
      <c r="L93" s="59">
        <f t="shared" ca="1" si="17"/>
        <v>145.38884198662529</v>
      </c>
      <c r="M93" s="59">
        <f t="shared" ca="1" si="18"/>
        <v>147.63740128391657</v>
      </c>
      <c r="N93" s="51">
        <f t="shared" ca="1" si="14"/>
        <v>-2.2485592972912798</v>
      </c>
      <c r="O93" s="51">
        <f t="shared" ca="1" si="19"/>
        <v>-2.0950800156138216</v>
      </c>
      <c r="P93" s="59">
        <f t="shared" ca="1" si="20"/>
        <v>-4.2575464863149932</v>
      </c>
      <c r="Q93" s="59">
        <f t="shared" ca="1" si="15"/>
        <v>45.745936171985271</v>
      </c>
    </row>
    <row r="94" spans="4:17" x14ac:dyDescent="0.2">
      <c r="D94">
        <f ca="1">Sheet2!L94</f>
        <v>133.43141166575566</v>
      </c>
      <c r="F94" s="60"/>
      <c r="G94" s="59">
        <f t="shared" ca="1" si="21"/>
        <v>149.4362927577944</v>
      </c>
      <c r="H94" s="59">
        <f t="shared" ca="1" si="11"/>
        <v>149.4362927577944</v>
      </c>
      <c r="I94" s="59">
        <f t="shared" ca="1" si="12"/>
        <v>177.8667202326786</v>
      </c>
      <c r="J94" s="59">
        <f t="shared" ca="1" si="13"/>
        <v>121.00586528291021</v>
      </c>
      <c r="K94" s="59">
        <f t="shared" ca="1" si="16"/>
        <v>144.05056482040385</v>
      </c>
      <c r="L94" s="59">
        <f t="shared" ca="1" si="17"/>
        <v>141.40303187966876</v>
      </c>
      <c r="M94" s="59">
        <f t="shared" ca="1" si="18"/>
        <v>144.79620336028441</v>
      </c>
      <c r="N94" s="51">
        <f t="shared" ca="1" si="14"/>
        <v>-3.3931714806156492</v>
      </c>
      <c r="O94" s="51">
        <f t="shared" ca="1" si="19"/>
        <v>-2.9604743256150403</v>
      </c>
      <c r="P94" s="59">
        <f t="shared" ca="1" si="20"/>
        <v>-8.349761910966123</v>
      </c>
      <c r="Q94" s="59">
        <f t="shared" ca="1" si="15"/>
        <v>38.891344346168538</v>
      </c>
    </row>
    <row r="95" spans="4:17" x14ac:dyDescent="0.2">
      <c r="D95">
        <f ca="1">Sheet2!L95</f>
        <v>125.44922602200535</v>
      </c>
      <c r="F95" s="60"/>
      <c r="G95" s="59">
        <f t="shared" ca="1" si="21"/>
        <v>148.95201825681127</v>
      </c>
      <c r="H95" s="59">
        <f t="shared" ca="1" si="11"/>
        <v>148.95201825681127</v>
      </c>
      <c r="I95" s="59">
        <f t="shared" ca="1" si="12"/>
        <v>179.83936307026494</v>
      </c>
      <c r="J95" s="59">
        <f t="shared" ca="1" si="13"/>
        <v>118.06467344335759</v>
      </c>
      <c r="K95" s="59">
        <f t="shared" ca="1" si="16"/>
        <v>142.27900874436591</v>
      </c>
      <c r="L95" s="59">
        <f t="shared" ca="1" si="17"/>
        <v>136.08509659378097</v>
      </c>
      <c r="M95" s="59">
        <f t="shared" ca="1" si="18"/>
        <v>140.9268078926286</v>
      </c>
      <c r="N95" s="51">
        <f t="shared" ca="1" si="14"/>
        <v>-4.8417112988476276</v>
      </c>
      <c r="O95" s="51">
        <f t="shared" ca="1" si="19"/>
        <v>-4.2146323077700991</v>
      </c>
      <c r="P95" s="59">
        <f t="shared" ca="1" si="20"/>
        <v>-7.9821856437503129</v>
      </c>
      <c r="Q95" s="59">
        <f t="shared" ca="1" si="15"/>
        <v>37.515376604435119</v>
      </c>
    </row>
    <row r="96" spans="4:17" x14ac:dyDescent="0.2">
      <c r="D96">
        <f ca="1">Sheet2!L96</f>
        <v>123.65897739653605</v>
      </c>
      <c r="F96" s="60"/>
      <c r="G96" s="59">
        <f t="shared" ca="1" si="21"/>
        <v>148.19963829655097</v>
      </c>
      <c r="H96" s="59">
        <f t="shared" ca="1" si="11"/>
        <v>148.19963829655097</v>
      </c>
      <c r="I96" s="59">
        <f t="shared" ca="1" si="12"/>
        <v>182.29324299832186</v>
      </c>
      <c r="J96" s="59">
        <f t="shared" ca="1" si="13"/>
        <v>114.10603359478009</v>
      </c>
      <c r="K96" s="59">
        <f t="shared" ca="1" si="16"/>
        <v>140.50567242552498</v>
      </c>
      <c r="L96" s="59">
        <f t="shared" ca="1" si="17"/>
        <v>131.94305686136602</v>
      </c>
      <c r="M96" s="59">
        <f t="shared" ca="1" si="18"/>
        <v>137.4732417934101</v>
      </c>
      <c r="N96" s="51">
        <f t="shared" ca="1" si="14"/>
        <v>-5.5301849320440795</v>
      </c>
      <c r="O96" s="51">
        <f t="shared" ca="1" si="19"/>
        <v>-5.0916673906194196</v>
      </c>
      <c r="P96" s="59">
        <f t="shared" ca="1" si="20"/>
        <v>-1.7902486254693031</v>
      </c>
      <c r="Q96" s="59">
        <f t="shared" ca="1" si="15"/>
        <v>37.628028940355236</v>
      </c>
    </row>
    <row r="97" spans="4:17" x14ac:dyDescent="0.2">
      <c r="D97">
        <f ca="1">Sheet2!L97</f>
        <v>122.92769876750936</v>
      </c>
      <c r="F97" s="60"/>
      <c r="G97" s="59">
        <f t="shared" ca="1" si="21"/>
        <v>146.94433457757194</v>
      </c>
      <c r="H97" s="59">
        <f t="shared" ca="1" si="11"/>
        <v>146.94433457757194</v>
      </c>
      <c r="I97" s="59">
        <f t="shared" ca="1" si="12"/>
        <v>184.41467845614591</v>
      </c>
      <c r="J97" s="59">
        <f t="shared" ca="1" si="13"/>
        <v>109.47399069899797</v>
      </c>
      <c r="K97" s="59">
        <f t="shared" ca="1" si="16"/>
        <v>138.83157969619015</v>
      </c>
      <c r="L97" s="59">
        <f t="shared" ca="1" si="17"/>
        <v>128.93793749674714</v>
      </c>
      <c r="M97" s="59">
        <f t="shared" ca="1" si="18"/>
        <v>134.56413318822996</v>
      </c>
      <c r="N97" s="51">
        <f t="shared" ca="1" si="14"/>
        <v>-5.6261956914828204</v>
      </c>
      <c r="O97" s="51">
        <f t="shared" ca="1" si="19"/>
        <v>-5.4480195911950204</v>
      </c>
      <c r="P97" s="59">
        <f t="shared" ca="1" si="20"/>
        <v>-0.73127862902668994</v>
      </c>
      <c r="Q97" s="59">
        <f t="shared" ca="1" si="15"/>
        <v>35.370091311041506</v>
      </c>
    </row>
    <row r="98" spans="4:17" x14ac:dyDescent="0.2">
      <c r="D98">
        <f ca="1">Sheet2!L98</f>
        <v>126.58824163685981</v>
      </c>
      <c r="F98" s="60"/>
      <c r="G98" s="59">
        <f t="shared" ca="1" si="21"/>
        <v>145.63218201343471</v>
      </c>
      <c r="H98" s="59">
        <f t="shared" ca="1" si="11"/>
        <v>145.63218201343471</v>
      </c>
      <c r="I98" s="59">
        <f t="shared" ca="1" si="12"/>
        <v>184.89357449602912</v>
      </c>
      <c r="J98" s="59">
        <f t="shared" ca="1" si="13"/>
        <v>106.37078953084031</v>
      </c>
      <c r="K98" s="59">
        <f t="shared" ca="1" si="16"/>
        <v>137.66554750006344</v>
      </c>
      <c r="L98" s="59">
        <f t="shared" ca="1" si="17"/>
        <v>128.15470554345137</v>
      </c>
      <c r="M98" s="59">
        <f t="shared" ca="1" si="18"/>
        <v>132.96895487795592</v>
      </c>
      <c r="N98" s="51">
        <f t="shared" ca="1" si="14"/>
        <v>-4.8142493345045523</v>
      </c>
      <c r="O98" s="51">
        <f t="shared" ca="1" si="19"/>
        <v>-5.0255060867347083</v>
      </c>
      <c r="P98" s="59">
        <f t="shared" ca="1" si="20"/>
        <v>3.6605428693504507</v>
      </c>
      <c r="Q98" s="59">
        <f t="shared" ca="1" si="15"/>
        <v>26.436437452433168</v>
      </c>
    </row>
    <row r="99" spans="4:17" x14ac:dyDescent="0.2">
      <c r="D99">
        <f ca="1">Sheet2!L99</f>
        <v>127.30906914685953</v>
      </c>
      <c r="F99" s="60"/>
      <c r="G99" s="59">
        <f t="shared" ca="1" si="21"/>
        <v>144.55157318604444</v>
      </c>
      <c r="H99" s="59">
        <f t="shared" ca="1" si="11"/>
        <v>144.55157318604444</v>
      </c>
      <c r="I99" s="59">
        <f t="shared" ca="1" si="12"/>
        <v>185.31292048622549</v>
      </c>
      <c r="J99" s="59">
        <f t="shared" ca="1" si="13"/>
        <v>103.79022588586338</v>
      </c>
      <c r="K99" s="59">
        <f t="shared" ca="1" si="16"/>
        <v>136.67921622832972</v>
      </c>
      <c r="L99" s="59">
        <f t="shared" ca="1" si="17"/>
        <v>127.87282674458743</v>
      </c>
      <c r="M99" s="59">
        <f t="shared" ca="1" si="18"/>
        <v>131.83697773173665</v>
      </c>
      <c r="N99" s="51">
        <f t="shared" ca="1" si="14"/>
        <v>-3.9641509871492246</v>
      </c>
      <c r="O99" s="51">
        <f t="shared" ca="1" si="19"/>
        <v>-4.3179360203443862</v>
      </c>
      <c r="P99" s="59">
        <f t="shared" ca="1" si="20"/>
        <v>0.72082750999972234</v>
      </c>
      <c r="Q99" s="59">
        <f t="shared" ca="1" si="15"/>
        <v>14.221385586565944</v>
      </c>
    </row>
    <row r="100" spans="4:17" x14ac:dyDescent="0.2">
      <c r="D100">
        <f ca="1">Sheet2!L100</f>
        <v>131.08979332677029</v>
      </c>
      <c r="F100" s="60"/>
      <c r="G100" s="59">
        <f t="shared" ca="1" si="21"/>
        <v>143.45503122425575</v>
      </c>
      <c r="H100" s="59">
        <f t="shared" ca="1" si="11"/>
        <v>143.45503122425575</v>
      </c>
      <c r="I100" s="59">
        <f t="shared" ca="1" si="12"/>
        <v>184.63144893267997</v>
      </c>
      <c r="J100" s="59">
        <f t="shared" ca="1" si="13"/>
        <v>102.27861351583151</v>
      </c>
      <c r="K100" s="59">
        <f t="shared" ca="1" si="16"/>
        <v>136.14689023770501</v>
      </c>
      <c r="L100" s="59">
        <f t="shared" ca="1" si="17"/>
        <v>128.9451489386484</v>
      </c>
      <c r="M100" s="59">
        <f t="shared" ca="1" si="18"/>
        <v>131.68754085074337</v>
      </c>
      <c r="N100" s="51">
        <f t="shared" ca="1" si="14"/>
        <v>-2.7423919120949733</v>
      </c>
      <c r="O100" s="51">
        <f t="shared" ca="1" si="19"/>
        <v>-3.2675732815114444</v>
      </c>
      <c r="P100" s="59">
        <f t="shared" ca="1" si="20"/>
        <v>3.7807241799107629</v>
      </c>
      <c r="Q100" s="59">
        <f t="shared" ca="1" si="15"/>
        <v>23.456238192409799</v>
      </c>
    </row>
    <row r="101" spans="4:17" x14ac:dyDescent="0.2">
      <c r="D101">
        <f ca="1">Sheet2!L101</f>
        <v>134.9550147127172</v>
      </c>
      <c r="F101" s="60"/>
      <c r="G101" s="59">
        <f t="shared" ca="1" si="21"/>
        <v>142.78916535162566</v>
      </c>
      <c r="H101" s="59">
        <f t="shared" ca="1" si="11"/>
        <v>142.78916535162566</v>
      </c>
      <c r="I101" s="59">
        <f t="shared" ca="1" si="12"/>
        <v>184.15930697494923</v>
      </c>
      <c r="J101" s="59">
        <f t="shared" ca="1" si="13"/>
        <v>101.41902372830208</v>
      </c>
      <c r="K101" s="59">
        <f t="shared" ca="1" si="16"/>
        <v>136.03337828294426</v>
      </c>
      <c r="L101" s="59">
        <f t="shared" ca="1" si="17"/>
        <v>130.94843753000467</v>
      </c>
      <c r="M101" s="59">
        <f t="shared" ca="1" si="18"/>
        <v>132.34103562313814</v>
      </c>
      <c r="N101" s="51">
        <f t="shared" ca="1" si="14"/>
        <v>-1.392598093133472</v>
      </c>
      <c r="O101" s="51">
        <f t="shared" ca="1" si="19"/>
        <v>-2.0175898225927962</v>
      </c>
      <c r="P101" s="59">
        <f t="shared" ca="1" si="20"/>
        <v>3.86522138594691</v>
      </c>
      <c r="Q101" s="59">
        <f t="shared" ca="1" si="15"/>
        <v>27.377076510886326</v>
      </c>
    </row>
    <row r="102" spans="4:17" x14ac:dyDescent="0.2">
      <c r="D102">
        <f ca="1">Sheet2!L102</f>
        <v>125.69233922255601</v>
      </c>
      <c r="F102" s="60"/>
      <c r="G102" s="59">
        <f t="shared" ca="1" si="21"/>
        <v>141.76336071729202</v>
      </c>
      <c r="H102" s="59">
        <f t="shared" ca="1" si="11"/>
        <v>141.76336071729202</v>
      </c>
      <c r="I102" s="59">
        <f t="shared" ca="1" si="12"/>
        <v>184.3638554351059</v>
      </c>
      <c r="J102" s="59">
        <f t="shared" ca="1" si="13"/>
        <v>99.162865999478143</v>
      </c>
      <c r="K102" s="59">
        <f t="shared" ca="1" si="16"/>
        <v>135.04851742005013</v>
      </c>
      <c r="L102" s="59">
        <f t="shared" ca="1" si="17"/>
        <v>129.19640476085513</v>
      </c>
      <c r="M102" s="59">
        <f t="shared" ca="1" si="18"/>
        <v>131.01129634302171</v>
      </c>
      <c r="N102" s="51">
        <f t="shared" ca="1" si="14"/>
        <v>-1.814891582166581</v>
      </c>
      <c r="O102" s="51">
        <f t="shared" ca="1" si="19"/>
        <v>-1.8824576623086529</v>
      </c>
      <c r="P102" s="59">
        <f t="shared" ca="1" si="20"/>
        <v>-9.2626754901611861</v>
      </c>
      <c r="Q102" s="59">
        <f t="shared" ca="1" si="15"/>
        <v>25.788159820465282</v>
      </c>
    </row>
    <row r="103" spans="4:17" x14ac:dyDescent="0.2">
      <c r="D103">
        <f ca="1">Sheet2!L103</f>
        <v>129.39491801823542</v>
      </c>
      <c r="F103" s="60"/>
      <c r="G103" s="59">
        <f t="shared" ca="1" si="21"/>
        <v>140.78350549577698</v>
      </c>
      <c r="H103" s="59">
        <f t="shared" ca="1" si="11"/>
        <v>140.78350549577698</v>
      </c>
      <c r="I103" s="59">
        <f t="shared" ca="1" si="12"/>
        <v>183.76315475262692</v>
      </c>
      <c r="J103" s="59">
        <f t="shared" ca="1" si="13"/>
        <v>97.80385623892704</v>
      </c>
      <c r="K103" s="59">
        <f t="shared" ca="1" si="16"/>
        <v>134.51007938178208</v>
      </c>
      <c r="L103" s="59">
        <f t="shared" ca="1" si="17"/>
        <v>129.26257584664859</v>
      </c>
      <c r="M103" s="59">
        <f t="shared" ca="1" si="18"/>
        <v>130.68802067806445</v>
      </c>
      <c r="N103" s="51">
        <f t="shared" ca="1" si="14"/>
        <v>-1.4254448314158594</v>
      </c>
      <c r="O103" s="51">
        <f t="shared" ca="1" si="19"/>
        <v>-1.5777824417134574</v>
      </c>
      <c r="P103" s="59">
        <f t="shared" ca="1" si="20"/>
        <v>3.7025787956794005</v>
      </c>
      <c r="Q103" s="59">
        <f t="shared" ca="1" si="15"/>
        <v>36.53897957122031</v>
      </c>
    </row>
    <row r="104" spans="4:17" x14ac:dyDescent="0.2">
      <c r="D104">
        <f ca="1">Sheet2!L104</f>
        <v>129.13670498797691</v>
      </c>
      <c r="F104" s="60"/>
      <c r="G104" s="59">
        <f t="shared" ca="1" si="21"/>
        <v>139.06681965284272</v>
      </c>
      <c r="H104" s="59">
        <f t="shared" ca="1" si="11"/>
        <v>139.06681965284272</v>
      </c>
      <c r="I104" s="59">
        <f t="shared" ca="1" si="12"/>
        <v>179.96815623517236</v>
      </c>
      <c r="J104" s="59">
        <f t="shared" ca="1" si="13"/>
        <v>98.165483070513091</v>
      </c>
      <c r="K104" s="59">
        <f t="shared" ca="1" si="16"/>
        <v>133.99832943951492</v>
      </c>
      <c r="L104" s="59">
        <f t="shared" ca="1" si="17"/>
        <v>129.22061889375803</v>
      </c>
      <c r="M104" s="59">
        <f t="shared" ca="1" si="18"/>
        <v>130.37775754004693</v>
      </c>
      <c r="N104" s="51">
        <f t="shared" ca="1" si="14"/>
        <v>-1.1571386462888995</v>
      </c>
      <c r="O104" s="51">
        <f t="shared" ca="1" si="19"/>
        <v>-1.2973532447637521</v>
      </c>
      <c r="P104" s="59">
        <f t="shared" ca="1" si="20"/>
        <v>-0.25821303025850284</v>
      </c>
      <c r="Q104" s="59">
        <f t="shared" ca="1" si="15"/>
        <v>38.111875064905064</v>
      </c>
    </row>
    <row r="105" spans="4:17" x14ac:dyDescent="0.2">
      <c r="D105">
        <f ca="1">Sheet2!L105</f>
        <v>133.44901054803893</v>
      </c>
      <c r="F105" s="60"/>
      <c r="G105" s="59">
        <f t="shared" ca="1" si="21"/>
        <v>136.97248099527013</v>
      </c>
      <c r="H105" s="59">
        <f t="shared" ca="1" si="11"/>
        <v>136.97248099527013</v>
      </c>
      <c r="I105" s="59">
        <f t="shared" ca="1" si="12"/>
        <v>170.54308153615079</v>
      </c>
      <c r="J105" s="59">
        <f t="shared" ca="1" si="13"/>
        <v>103.40188045438947</v>
      </c>
      <c r="K105" s="59">
        <f t="shared" ca="1" si="16"/>
        <v>133.94601335461243</v>
      </c>
      <c r="L105" s="59">
        <f t="shared" ca="1" si="17"/>
        <v>130.63008277851833</v>
      </c>
      <c r="M105" s="59">
        <f t="shared" ca="1" si="18"/>
        <v>130.99200814164533</v>
      </c>
      <c r="N105" s="51">
        <f t="shared" ca="1" si="14"/>
        <v>-0.36192536312699986</v>
      </c>
      <c r="O105" s="51">
        <f t="shared" ca="1" si="19"/>
        <v>-0.67373465700591739</v>
      </c>
      <c r="P105" s="59">
        <f t="shared" ca="1" si="20"/>
        <v>4.3123055600620148</v>
      </c>
      <c r="Q105" s="59">
        <f t="shared" ca="1" si="15"/>
        <v>41.530517320285043</v>
      </c>
    </row>
    <row r="106" spans="4:17" x14ac:dyDescent="0.2">
      <c r="D106">
        <f ca="1">Sheet2!L106</f>
        <v>136.3445260330119</v>
      </c>
      <c r="F106" s="60"/>
      <c r="G106" s="59">
        <f t="shared" ca="1" si="21"/>
        <v>135.72725148016687</v>
      </c>
      <c r="H106" s="59">
        <f t="shared" ca="1" si="11"/>
        <v>135.72725148016687</v>
      </c>
      <c r="I106" s="59">
        <f t="shared" ca="1" si="12"/>
        <v>165.39574992722058</v>
      </c>
      <c r="J106" s="59">
        <f t="shared" ca="1" si="13"/>
        <v>106.05875303311316</v>
      </c>
      <c r="K106" s="59">
        <f t="shared" ca="1" si="16"/>
        <v>134.17444313350762</v>
      </c>
      <c r="L106" s="59">
        <f t="shared" ca="1" si="17"/>
        <v>132.53489719668286</v>
      </c>
      <c r="M106" s="59">
        <f t="shared" ca="1" si="18"/>
        <v>132.06251171991863</v>
      </c>
      <c r="N106" s="51">
        <f t="shared" ca="1" si="14"/>
        <v>0.47238547676423082</v>
      </c>
      <c r="O106" s="51">
        <f t="shared" ca="1" si="19"/>
        <v>9.0345432174181395E-2</v>
      </c>
      <c r="P106" s="59">
        <f t="shared" ca="1" si="20"/>
        <v>2.8955154849729752</v>
      </c>
      <c r="Q106" s="59">
        <f t="shared" ca="1" si="15"/>
        <v>41.277434457198531</v>
      </c>
    </row>
    <row r="107" spans="4:17" x14ac:dyDescent="0.2">
      <c r="D107">
        <f ca="1">Sheet2!L107</f>
        <v>137.42211665385273</v>
      </c>
      <c r="F107" s="60"/>
      <c r="G107" s="59">
        <f t="shared" ca="1" si="21"/>
        <v>134.49599768377146</v>
      </c>
      <c r="H107" s="59">
        <f t="shared" ca="1" si="11"/>
        <v>134.49599768377146</v>
      </c>
      <c r="I107" s="59">
        <f t="shared" ca="1" si="12"/>
        <v>158.85922080356161</v>
      </c>
      <c r="J107" s="59">
        <f t="shared" ca="1" si="13"/>
        <v>110.13277456398131</v>
      </c>
      <c r="K107" s="59">
        <f t="shared" ca="1" si="16"/>
        <v>134.48374537354047</v>
      </c>
      <c r="L107" s="59">
        <f t="shared" ca="1" si="17"/>
        <v>134.16397034907283</v>
      </c>
      <c r="M107" s="59">
        <f t="shared" ca="1" si="18"/>
        <v>133.13443270670547</v>
      </c>
      <c r="N107" s="51">
        <f t="shared" ca="1" si="14"/>
        <v>1.0295376423673588</v>
      </c>
      <c r="O107" s="51">
        <f t="shared" ca="1" si="19"/>
        <v>0.71647357230296638</v>
      </c>
      <c r="P107" s="59">
        <f t="shared" ca="1" si="20"/>
        <v>1.077590620840823</v>
      </c>
      <c r="Q107" s="59">
        <f t="shared" ca="1" si="15"/>
        <v>45.839774382237792</v>
      </c>
    </row>
    <row r="108" spans="4:17" x14ac:dyDescent="0.2">
      <c r="D108">
        <f ca="1">Sheet2!L108</f>
        <v>140.48395968723861</v>
      </c>
      <c r="F108" s="60"/>
      <c r="G108" s="59">
        <f t="shared" ca="1" si="21"/>
        <v>133.69650396493412</v>
      </c>
      <c r="H108" s="59">
        <f t="shared" ca="1" si="11"/>
        <v>133.69650396493412</v>
      </c>
      <c r="I108" s="59">
        <f t="shared" ca="1" si="12"/>
        <v>153.95713279796956</v>
      </c>
      <c r="J108" s="59">
        <f t="shared" ca="1" si="13"/>
        <v>113.43587513189868</v>
      </c>
      <c r="K108" s="59">
        <f t="shared" ca="1" si="16"/>
        <v>135.05519435579743</v>
      </c>
      <c r="L108" s="59">
        <f t="shared" ca="1" si="17"/>
        <v>136.27063346179477</v>
      </c>
      <c r="M108" s="59">
        <f t="shared" ca="1" si="18"/>
        <v>134.60433810281211</v>
      </c>
      <c r="N108" s="51">
        <f t="shared" ca="1" si="14"/>
        <v>1.6662953589826657</v>
      </c>
      <c r="O108" s="51">
        <f t="shared" ca="1" si="19"/>
        <v>1.3496880967560991</v>
      </c>
      <c r="P108" s="59">
        <f t="shared" ca="1" si="20"/>
        <v>3.0618430333858839</v>
      </c>
      <c r="Q108" s="59">
        <f t="shared" ca="1" si="15"/>
        <v>57.486503041704964</v>
      </c>
    </row>
    <row r="109" spans="4:17" x14ac:dyDescent="0.2">
      <c r="D109">
        <f ca="1">Sheet2!L109</f>
        <v>140.15985880693776</v>
      </c>
      <c r="F109" s="60"/>
      <c r="G109" s="59">
        <f t="shared" ca="1" si="21"/>
        <v>133.49443514662994</v>
      </c>
      <c r="H109" s="59">
        <f t="shared" ca="1" si="11"/>
        <v>133.49443514662994</v>
      </c>
      <c r="I109" s="59">
        <f t="shared" ca="1" si="12"/>
        <v>153.06159164702294</v>
      </c>
      <c r="J109" s="59">
        <f t="shared" ca="1" si="13"/>
        <v>113.92727864623696</v>
      </c>
      <c r="K109" s="59">
        <f t="shared" ca="1" si="16"/>
        <v>135.54135287495365</v>
      </c>
      <c r="L109" s="59">
        <f t="shared" ca="1" si="17"/>
        <v>137.56704191017576</v>
      </c>
      <c r="M109" s="59">
        <f t="shared" ca="1" si="18"/>
        <v>135.71544224363726</v>
      </c>
      <c r="N109" s="51">
        <f t="shared" ca="1" si="14"/>
        <v>1.8515996665385046</v>
      </c>
      <c r="O109" s="51">
        <f t="shared" ca="1" si="19"/>
        <v>1.6842958099443694</v>
      </c>
      <c r="P109" s="59">
        <f t="shared" ca="1" si="20"/>
        <v>-0.32410088030084694</v>
      </c>
      <c r="Q109" s="59">
        <f t="shared" ca="1" si="15"/>
        <v>68.647648965191991</v>
      </c>
    </row>
    <row r="110" spans="4:17" x14ac:dyDescent="0.2">
      <c r="D110">
        <f ca="1">Sheet2!L110</f>
        <v>135.72339052438434</v>
      </c>
      <c r="F110" s="60"/>
      <c r="G110" s="59">
        <f t="shared" ca="1" si="21"/>
        <v>133.19694122148172</v>
      </c>
      <c r="H110" s="59">
        <f t="shared" ca="1" si="11"/>
        <v>133.19694122148172</v>
      </c>
      <c r="I110" s="59">
        <f t="shared" ca="1" si="12"/>
        <v>152.10517418701136</v>
      </c>
      <c r="J110" s="59">
        <f t="shared" ca="1" si="13"/>
        <v>114.28870825595207</v>
      </c>
      <c r="K110" s="59">
        <f t="shared" ca="1" si="16"/>
        <v>135.55868979394705</v>
      </c>
      <c r="L110" s="59">
        <f t="shared" ca="1" si="17"/>
        <v>136.9524914482453</v>
      </c>
      <c r="M110" s="59">
        <f t="shared" ca="1" si="18"/>
        <v>135.71703189978669</v>
      </c>
      <c r="N110" s="51">
        <f t="shared" ca="1" si="14"/>
        <v>1.2354595484586071</v>
      </c>
      <c r="O110" s="51">
        <f t="shared" ca="1" si="19"/>
        <v>1.3850716356205279</v>
      </c>
      <c r="P110" s="59">
        <f t="shared" ca="1" si="20"/>
        <v>-4.4364682825534203</v>
      </c>
      <c r="Q110" s="59">
        <f t="shared" ca="1" si="15"/>
        <v>64.331724726938887</v>
      </c>
    </row>
    <row r="111" spans="4:17" x14ac:dyDescent="0.2">
      <c r="D111">
        <f ca="1">Sheet2!L111</f>
        <v>136.18493570005759</v>
      </c>
      <c r="F111" s="60"/>
      <c r="G111" s="59">
        <f t="shared" ca="1" si="21"/>
        <v>132.86105432485309</v>
      </c>
      <c r="H111" s="59">
        <f t="shared" ca="1" si="11"/>
        <v>132.86105432485309</v>
      </c>
      <c r="I111" s="59">
        <f t="shared" ca="1" si="12"/>
        <v>150.82441195141763</v>
      </c>
      <c r="J111" s="59">
        <f t="shared" ca="1" si="13"/>
        <v>114.89769669828854</v>
      </c>
      <c r="K111" s="59">
        <f t="shared" ca="1" si="16"/>
        <v>135.61833226119569</v>
      </c>
      <c r="L111" s="59">
        <f t="shared" ca="1" si="17"/>
        <v>136.69663953218276</v>
      </c>
      <c r="M111" s="59">
        <f t="shared" ca="1" si="18"/>
        <v>135.81061265984087</v>
      </c>
      <c r="N111" s="51">
        <f t="shared" ca="1" si="14"/>
        <v>0.88602687234188693</v>
      </c>
      <c r="O111" s="51">
        <f t="shared" ca="1" si="19"/>
        <v>1.0523751267681005</v>
      </c>
      <c r="P111" s="59">
        <f t="shared" ca="1" si="20"/>
        <v>0.46154517567325115</v>
      </c>
      <c r="Q111" s="59">
        <f t="shared" ca="1" si="15"/>
        <v>65.850297289370175</v>
      </c>
    </row>
    <row r="112" spans="4:17" x14ac:dyDescent="0.2">
      <c r="D112">
        <f ca="1">Sheet2!L112</f>
        <v>142.63447772851165</v>
      </c>
      <c r="F112" s="60"/>
      <c r="G112" s="59">
        <f t="shared" ca="1" si="21"/>
        <v>132.69084220812681</v>
      </c>
      <c r="H112" s="59">
        <f t="shared" ca="1" si="11"/>
        <v>132.69084220812681</v>
      </c>
      <c r="I112" s="59">
        <f t="shared" ca="1" si="12"/>
        <v>149.75991839537937</v>
      </c>
      <c r="J112" s="59">
        <f t="shared" ca="1" si="13"/>
        <v>115.62176602087425</v>
      </c>
      <c r="K112" s="59">
        <f t="shared" ca="1" si="16"/>
        <v>136.28653659141625</v>
      </c>
      <c r="L112" s="59">
        <f t="shared" ca="1" si="17"/>
        <v>138.67591893095909</v>
      </c>
      <c r="M112" s="59">
        <f t="shared" ca="1" si="18"/>
        <v>137.17538567357502</v>
      </c>
      <c r="N112" s="51">
        <f t="shared" ca="1" si="14"/>
        <v>1.5005332573840633</v>
      </c>
      <c r="O112" s="51">
        <f t="shared" ca="1" si="19"/>
        <v>1.351147213845409</v>
      </c>
      <c r="P112" s="59">
        <f t="shared" ca="1" si="20"/>
        <v>6.4495420284540614</v>
      </c>
      <c r="Q112" s="59">
        <f t="shared" ca="1" si="15"/>
        <v>67.985363504042098</v>
      </c>
    </row>
    <row r="113" spans="4:17" x14ac:dyDescent="0.2">
      <c r="D113">
        <f ca="1">Sheet2!L113</f>
        <v>140.75594675101155</v>
      </c>
      <c r="F113" s="60"/>
      <c r="G113" s="59">
        <f t="shared" ca="1" si="21"/>
        <v>132.6395808668413</v>
      </c>
      <c r="H113" s="59">
        <f t="shared" ca="1" si="11"/>
        <v>132.6395808668413</v>
      </c>
      <c r="I113" s="59">
        <f t="shared" ca="1" si="12"/>
        <v>149.50172403277821</v>
      </c>
      <c r="J113" s="59">
        <f t="shared" ca="1" si="13"/>
        <v>115.77743770090439</v>
      </c>
      <c r="K113" s="59">
        <f t="shared" ca="1" si="16"/>
        <v>136.71219470185389</v>
      </c>
      <c r="L113" s="59">
        <f t="shared" ca="1" si="17"/>
        <v>139.36926153764324</v>
      </c>
      <c r="M113" s="59">
        <f t="shared" ca="1" si="18"/>
        <v>137.89149788906232</v>
      </c>
      <c r="N113" s="51">
        <f t="shared" ca="1" si="14"/>
        <v>1.4777636485809182</v>
      </c>
      <c r="O113" s="51">
        <f t="shared" ca="1" si="19"/>
        <v>1.4355581703357485</v>
      </c>
      <c r="P113" s="59">
        <f t="shared" ca="1" si="20"/>
        <v>-1.8785309775001053</v>
      </c>
      <c r="Q113" s="59">
        <f t="shared" ca="1" si="15"/>
        <v>64.69062886884214</v>
      </c>
    </row>
    <row r="114" spans="4:17" x14ac:dyDescent="0.2">
      <c r="D114">
        <f ca="1">Sheet2!L114</f>
        <v>130.72915505550225</v>
      </c>
      <c r="F114" s="60"/>
      <c r="G114" s="59">
        <f t="shared" ca="1" si="21"/>
        <v>132.50446803632866</v>
      </c>
      <c r="H114" s="59">
        <f t="shared" ca="1" si="11"/>
        <v>132.50446803632866</v>
      </c>
      <c r="I114" s="59">
        <f t="shared" ca="1" si="12"/>
        <v>149.39794829749317</v>
      </c>
      <c r="J114" s="59">
        <f t="shared" ca="1" si="13"/>
        <v>115.61098777516415</v>
      </c>
      <c r="K114" s="59">
        <f t="shared" ca="1" si="16"/>
        <v>136.14238140220135</v>
      </c>
      <c r="L114" s="59">
        <f t="shared" ca="1" si="17"/>
        <v>136.48922604359626</v>
      </c>
      <c r="M114" s="59">
        <f t="shared" ca="1" si="18"/>
        <v>136.45902932235032</v>
      </c>
      <c r="N114" s="51">
        <f t="shared" ca="1" si="14"/>
        <v>3.0196721245943081E-2</v>
      </c>
      <c r="O114" s="51">
        <f t="shared" ca="1" si="19"/>
        <v>0.49865053760921163</v>
      </c>
      <c r="P114" s="59">
        <f t="shared" ca="1" si="20"/>
        <v>-10.026791695509303</v>
      </c>
      <c r="Q114" s="59">
        <f t="shared" ca="1" si="15"/>
        <v>49.653318584746842</v>
      </c>
    </row>
    <row r="115" spans="4:17" x14ac:dyDescent="0.2">
      <c r="D115">
        <f ca="1">Sheet2!L115</f>
        <v>139.53105021878781</v>
      </c>
      <c r="F115" s="60"/>
      <c r="G115" s="59">
        <f t="shared" ca="1" si="21"/>
        <v>133.20855924616779</v>
      </c>
      <c r="H115" s="59">
        <f t="shared" ca="1" si="11"/>
        <v>133.20855924616779</v>
      </c>
      <c r="I115" s="59">
        <f t="shared" ca="1" si="12"/>
        <v>149.98004254963931</v>
      </c>
      <c r="J115" s="59">
        <f t="shared" ca="1" si="13"/>
        <v>116.43707594269628</v>
      </c>
      <c r="K115" s="59">
        <f t="shared" ca="1" si="16"/>
        <v>136.46511176568578</v>
      </c>
      <c r="L115" s="59">
        <f t="shared" ca="1" si="17"/>
        <v>137.50316743532679</v>
      </c>
      <c r="M115" s="59">
        <f t="shared" ca="1" si="18"/>
        <v>137.07343350163782</v>
      </c>
      <c r="N115" s="51">
        <f t="shared" ca="1" si="14"/>
        <v>0.42973393368896495</v>
      </c>
      <c r="O115" s="51">
        <f t="shared" ca="1" si="19"/>
        <v>0.45270613499571388</v>
      </c>
      <c r="P115" s="59">
        <f t="shared" ca="1" si="20"/>
        <v>8.8018951632855646</v>
      </c>
      <c r="Q115" s="59">
        <f t="shared" ca="1" si="15"/>
        <v>54.017618920863441</v>
      </c>
    </row>
    <row r="116" spans="4:17" x14ac:dyDescent="0.2">
      <c r="D116">
        <f ca="1">Sheet2!L116</f>
        <v>146.3892840930539</v>
      </c>
      <c r="F116" s="60"/>
      <c r="G116" s="59">
        <f t="shared" ca="1" si="21"/>
        <v>134.34507458099367</v>
      </c>
      <c r="H116" s="59">
        <f t="shared" ca="1" si="11"/>
        <v>134.34507458099367</v>
      </c>
      <c r="I116" s="59">
        <f t="shared" ca="1" si="12"/>
        <v>151.7764313222377</v>
      </c>
      <c r="J116" s="59">
        <f t="shared" ca="1" si="13"/>
        <v>116.91371783974962</v>
      </c>
      <c r="K116" s="59">
        <f t="shared" ca="1" si="16"/>
        <v>137.41027103495892</v>
      </c>
      <c r="L116" s="59">
        <f t="shared" ca="1" si="17"/>
        <v>140.46520632123583</v>
      </c>
      <c r="M116" s="59">
        <f t="shared" ca="1" si="18"/>
        <v>138.93660361992104</v>
      </c>
      <c r="N116" s="51">
        <f t="shared" ca="1" si="14"/>
        <v>1.5286027013147816</v>
      </c>
      <c r="O116" s="51">
        <f t="shared" ca="1" si="19"/>
        <v>1.1699705125417592</v>
      </c>
      <c r="P116" s="59">
        <f t="shared" ca="1" si="20"/>
        <v>6.8582338742660909</v>
      </c>
      <c r="Q116" s="59">
        <f t="shared" ca="1" si="15"/>
        <v>68.972303792367796</v>
      </c>
    </row>
    <row r="117" spans="4:17" x14ac:dyDescent="0.2">
      <c r="D117">
        <f ca="1">Sheet2!L117</f>
        <v>145.10605647960563</v>
      </c>
      <c r="F117" s="60"/>
      <c r="G117" s="59">
        <f t="shared" ca="1" si="21"/>
        <v>135.45399246659849</v>
      </c>
      <c r="H117" s="59">
        <f t="shared" ca="1" si="11"/>
        <v>135.45399246659849</v>
      </c>
      <c r="I117" s="59">
        <f t="shared" ca="1" si="12"/>
        <v>152.43247250256181</v>
      </c>
      <c r="J117" s="59">
        <f t="shared" ca="1" si="13"/>
        <v>118.47551243063518</v>
      </c>
      <c r="K117" s="59">
        <f t="shared" ca="1" si="16"/>
        <v>138.14320298206815</v>
      </c>
      <c r="L117" s="59">
        <f t="shared" ca="1" si="17"/>
        <v>142.01215637402578</v>
      </c>
      <c r="M117" s="59">
        <f t="shared" ca="1" si="18"/>
        <v>140.17049419185796</v>
      </c>
      <c r="N117" s="51">
        <f t="shared" ca="1" si="14"/>
        <v>1.8416621821678234</v>
      </c>
      <c r="O117" s="51">
        <f t="shared" ca="1" si="19"/>
        <v>1.6177649589591354</v>
      </c>
      <c r="P117" s="59">
        <f t="shared" ca="1" si="20"/>
        <v>-1.2832276134482754</v>
      </c>
      <c r="Q117" s="59">
        <f t="shared" ca="1" si="15"/>
        <v>65.070404128474308</v>
      </c>
    </row>
    <row r="118" spans="4:17" x14ac:dyDescent="0.2">
      <c r="D118">
        <f ca="1">Sheet2!L118</f>
        <v>135.62766313665398</v>
      </c>
      <c r="F118" s="60"/>
      <c r="G118" s="59">
        <f t="shared" ca="1" si="21"/>
        <v>135.90596354158822</v>
      </c>
      <c r="H118" s="59">
        <f t="shared" ca="1" si="11"/>
        <v>135.90596354158822</v>
      </c>
      <c r="I118" s="59">
        <f t="shared" ca="1" si="12"/>
        <v>151.88623730912525</v>
      </c>
      <c r="J118" s="59">
        <f t="shared" ca="1" si="13"/>
        <v>119.92568977405119</v>
      </c>
      <c r="K118" s="59">
        <f t="shared" ca="1" si="16"/>
        <v>137.90362775869536</v>
      </c>
      <c r="L118" s="59">
        <f t="shared" ca="1" si="17"/>
        <v>139.88399196156851</v>
      </c>
      <c r="M118" s="59">
        <f t="shared" ca="1" si="18"/>
        <v>139.26192798081715</v>
      </c>
      <c r="N118" s="51">
        <f t="shared" ca="1" si="14"/>
        <v>0.62206398075136349</v>
      </c>
      <c r="O118" s="51">
        <f t="shared" ca="1" si="19"/>
        <v>0.95396430682062094</v>
      </c>
      <c r="P118" s="59">
        <f t="shared" ca="1" si="20"/>
        <v>-9.478393342951648</v>
      </c>
      <c r="Q118" s="59">
        <f t="shared" ca="1" si="15"/>
        <v>55.290450779065232</v>
      </c>
    </row>
    <row r="119" spans="4:17" x14ac:dyDescent="0.2">
      <c r="D119">
        <f ca="1">Sheet2!L119</f>
        <v>136.16089278928519</v>
      </c>
      <c r="F119" s="60"/>
      <c r="G119" s="59">
        <f t="shared" ca="1" si="21"/>
        <v>136.3485547237095</v>
      </c>
      <c r="H119" s="59">
        <f t="shared" ca="1" si="11"/>
        <v>136.3485547237095</v>
      </c>
      <c r="I119" s="59">
        <f t="shared" ca="1" si="12"/>
        <v>151.32917169073326</v>
      </c>
      <c r="J119" s="59">
        <f t="shared" ca="1" si="13"/>
        <v>121.36793775668575</v>
      </c>
      <c r="K119" s="59">
        <f t="shared" ca="1" si="16"/>
        <v>137.73765299970393</v>
      </c>
      <c r="L119" s="59">
        <f t="shared" ca="1" si="17"/>
        <v>138.64295890414076</v>
      </c>
      <c r="M119" s="59">
        <f t="shared" ca="1" si="18"/>
        <v>138.64172094251074</v>
      </c>
      <c r="N119" s="51">
        <f t="shared" ca="1" si="14"/>
        <v>1.2379616300108864E-3</v>
      </c>
      <c r="O119" s="51">
        <f t="shared" ca="1" si="19"/>
        <v>0.31881341002688096</v>
      </c>
      <c r="P119" s="59">
        <f t="shared" ca="1" si="20"/>
        <v>0.53322965263120636</v>
      </c>
      <c r="Q119" s="59">
        <f t="shared" ca="1" si="15"/>
        <v>52.355417672818021</v>
      </c>
    </row>
    <row r="120" spans="4:17" x14ac:dyDescent="0.2">
      <c r="D120">
        <f ca="1">Sheet2!L120</f>
        <v>137.07944816598965</v>
      </c>
      <c r="F120" s="60"/>
      <c r="G120" s="59">
        <f t="shared" ca="1" si="21"/>
        <v>136.64803746567048</v>
      </c>
      <c r="H120" s="59">
        <f t="shared" ca="1" si="11"/>
        <v>136.64803746567048</v>
      </c>
      <c r="I120" s="59">
        <f t="shared" ca="1" si="12"/>
        <v>151.23948312257127</v>
      </c>
      <c r="J120" s="59">
        <f t="shared" ca="1" si="13"/>
        <v>122.0565918087697</v>
      </c>
      <c r="K120" s="59">
        <f t="shared" ca="1" si="16"/>
        <v>137.67496682506447</v>
      </c>
      <c r="L120" s="59">
        <f t="shared" ca="1" si="17"/>
        <v>138.1217886580904</v>
      </c>
      <c r="M120" s="59">
        <f t="shared" ca="1" si="18"/>
        <v>138.32926638720653</v>
      </c>
      <c r="N120" s="51">
        <f t="shared" ca="1" si="14"/>
        <v>-0.20747772911613538</v>
      </c>
      <c r="O120" s="51">
        <f t="shared" ca="1" si="19"/>
        <v>-3.2047349401796585E-2</v>
      </c>
      <c r="P120" s="59">
        <f t="shared" ca="1" si="20"/>
        <v>0.91855537670446097</v>
      </c>
      <c r="Q120" s="59">
        <f t="shared" ca="1" si="15"/>
        <v>50.661020708917057</v>
      </c>
    </row>
    <row r="121" spans="4:17" x14ac:dyDescent="0.2">
      <c r="D121">
        <f ca="1">Sheet2!L121</f>
        <v>124.53666658324305</v>
      </c>
      <c r="F121" s="60"/>
      <c r="G121" s="59">
        <f t="shared" ca="1" si="21"/>
        <v>136.12712005919676</v>
      </c>
      <c r="H121" s="59">
        <f t="shared" ca="1" si="11"/>
        <v>136.12712005919676</v>
      </c>
      <c r="I121" s="59">
        <f t="shared" ca="1" si="12"/>
        <v>152.49763918289455</v>
      </c>
      <c r="J121" s="59">
        <f t="shared" ca="1" si="13"/>
        <v>119.75660093549898</v>
      </c>
      <c r="K121" s="59">
        <f t="shared" ca="1" si="16"/>
        <v>136.4237001353672</v>
      </c>
      <c r="L121" s="59">
        <f t="shared" ca="1" si="17"/>
        <v>133.59341463314129</v>
      </c>
      <c r="M121" s="59">
        <f t="shared" ca="1" si="18"/>
        <v>135.57074642641385</v>
      </c>
      <c r="N121" s="51">
        <f t="shared" ca="1" si="14"/>
        <v>-1.9773317932725547</v>
      </c>
      <c r="O121" s="51">
        <f t="shared" ca="1" si="19"/>
        <v>-1.3289036453156353</v>
      </c>
      <c r="P121" s="59">
        <f t="shared" ca="1" si="20"/>
        <v>-12.542781582746599</v>
      </c>
      <c r="Q121" s="59">
        <f t="shared" ca="1" si="15"/>
        <v>40.391899618450751</v>
      </c>
    </row>
    <row r="122" spans="4:17" x14ac:dyDescent="0.2">
      <c r="D122">
        <f ca="1">Sheet2!L122</f>
        <v>115.45078993563757</v>
      </c>
      <c r="F122" s="60"/>
      <c r="G122" s="59">
        <f t="shared" ca="1" si="21"/>
        <v>135.61504259485085</v>
      </c>
      <c r="H122" s="59">
        <f t="shared" ca="1" si="11"/>
        <v>135.61504259485085</v>
      </c>
      <c r="I122" s="59">
        <f t="shared" ca="1" si="12"/>
        <v>155.43240831569707</v>
      </c>
      <c r="J122" s="59">
        <f t="shared" ca="1" si="13"/>
        <v>115.79767687400462</v>
      </c>
      <c r="K122" s="59">
        <f t="shared" ca="1" si="16"/>
        <v>134.42628011634534</v>
      </c>
      <c r="L122" s="59">
        <f t="shared" ca="1" si="17"/>
        <v>127.54587306730673</v>
      </c>
      <c r="M122" s="59">
        <f t="shared" ca="1" si="18"/>
        <v>131.54675512825861</v>
      </c>
      <c r="N122" s="51">
        <f t="shared" ca="1" si="14"/>
        <v>-4.0008820609518807</v>
      </c>
      <c r="O122" s="51">
        <f t="shared" ca="1" si="19"/>
        <v>-3.1102225890731323</v>
      </c>
      <c r="P122" s="59">
        <f t="shared" ca="1" si="20"/>
        <v>-9.085876647605474</v>
      </c>
      <c r="Q122" s="59">
        <f t="shared" ca="1" si="15"/>
        <v>32.872568909908836</v>
      </c>
    </row>
    <row r="123" spans="4:17" x14ac:dyDescent="0.2">
      <c r="D123">
        <f ca="1">Sheet2!L123</f>
        <v>123.48279869689412</v>
      </c>
      <c r="F123" s="60"/>
      <c r="G123" s="59">
        <f t="shared" ca="1" si="21"/>
        <v>135.31943662878376</v>
      </c>
      <c r="H123" s="59">
        <f t="shared" ca="1" si="11"/>
        <v>135.31943662878376</v>
      </c>
      <c r="I123" s="59">
        <f t="shared" ca="1" si="12"/>
        <v>156.1813344273188</v>
      </c>
      <c r="J123" s="59">
        <f t="shared" ca="1" si="13"/>
        <v>114.45753883024872</v>
      </c>
      <c r="K123" s="59">
        <f t="shared" ca="1" si="16"/>
        <v>133.38404379068331</v>
      </c>
      <c r="L123" s="59">
        <f t="shared" ca="1" si="17"/>
        <v>126.19151494383587</v>
      </c>
      <c r="M123" s="59">
        <f t="shared" ca="1" si="18"/>
        <v>129.9339638419857</v>
      </c>
      <c r="N123" s="51">
        <f t="shared" ca="1" si="14"/>
        <v>-3.7424488981498314</v>
      </c>
      <c r="O123" s="51">
        <f t="shared" ca="1" si="19"/>
        <v>-3.5317067951242649</v>
      </c>
      <c r="P123" s="59">
        <f t="shared" ca="1" si="20"/>
        <v>8.0320087612565487</v>
      </c>
      <c r="Q123" s="59">
        <f t="shared" ca="1" si="15"/>
        <v>39.678386646724036</v>
      </c>
    </row>
    <row r="124" spans="4:17" x14ac:dyDescent="0.2">
      <c r="D124">
        <f ca="1">Sheet2!L124</f>
        <v>116.66302596152998</v>
      </c>
      <c r="F124" s="60"/>
      <c r="G124" s="59">
        <f t="shared" ca="1" si="21"/>
        <v>134.6957526774614</v>
      </c>
      <c r="H124" s="59">
        <f t="shared" ca="1" si="11"/>
        <v>134.6957526774614</v>
      </c>
      <c r="I124" s="59">
        <f t="shared" ca="1" si="12"/>
        <v>158.26363249073412</v>
      </c>
      <c r="J124" s="59">
        <f t="shared" ca="1" si="13"/>
        <v>111.12787286418867</v>
      </c>
      <c r="K124" s="59">
        <f t="shared" ca="1" si="16"/>
        <v>131.7915659021925</v>
      </c>
      <c r="L124" s="59">
        <f t="shared" ca="1" si="17"/>
        <v>123.01535194973391</v>
      </c>
      <c r="M124" s="59">
        <f t="shared" ca="1" si="18"/>
        <v>127.27977626589455</v>
      </c>
      <c r="N124" s="51">
        <f t="shared" ca="1" si="14"/>
        <v>-4.2644243161606425</v>
      </c>
      <c r="O124" s="51">
        <f t="shared" ca="1" si="19"/>
        <v>-4.02018514248185</v>
      </c>
      <c r="P124" s="59">
        <f t="shared" ca="1" si="20"/>
        <v>-6.8197727353641397</v>
      </c>
      <c r="Q124" s="59">
        <f t="shared" ca="1" si="15"/>
        <v>38.541375245380451</v>
      </c>
    </row>
    <row r="125" spans="4:17" x14ac:dyDescent="0.2">
      <c r="D125">
        <f ca="1">Sheet2!L125</f>
        <v>119.51283954066743</v>
      </c>
      <c r="F125" s="60"/>
      <c r="G125" s="59">
        <f t="shared" ca="1" si="21"/>
        <v>133.99894412709281</v>
      </c>
      <c r="H125" s="59">
        <f t="shared" ca="1" si="11"/>
        <v>133.99894412709281</v>
      </c>
      <c r="I125" s="59">
        <f t="shared" ca="1" si="12"/>
        <v>159.35075815290938</v>
      </c>
      <c r="J125" s="59">
        <f t="shared" ca="1" si="13"/>
        <v>108.64713010127625</v>
      </c>
      <c r="K125" s="59">
        <f t="shared" ca="1" si="16"/>
        <v>130.62216339157106</v>
      </c>
      <c r="L125" s="59">
        <f t="shared" ca="1" si="17"/>
        <v>121.84784781337842</v>
      </c>
      <c r="M125" s="59">
        <f t="shared" ca="1" si="18"/>
        <v>125.72638892084913</v>
      </c>
      <c r="N125" s="51">
        <f t="shared" ca="1" si="14"/>
        <v>-3.8785411074707099</v>
      </c>
      <c r="O125" s="51">
        <f t="shared" ca="1" si="19"/>
        <v>-3.9257557858077567</v>
      </c>
      <c r="P125" s="59">
        <f t="shared" ca="1" si="20"/>
        <v>2.8498135791374466</v>
      </c>
      <c r="Q125" s="59">
        <f t="shared" ca="1" si="15"/>
        <v>40.256919920550558</v>
      </c>
    </row>
    <row r="126" spans="4:17" x14ac:dyDescent="0.2">
      <c r="D126">
        <f ca="1">Sheet2!L126</f>
        <v>125.02666775210552</v>
      </c>
      <c r="F126" s="60"/>
      <c r="G126" s="59">
        <f t="shared" ca="1" si="21"/>
        <v>133.43305121304749</v>
      </c>
      <c r="H126" s="59">
        <f t="shared" ca="1" si="11"/>
        <v>133.43305121304749</v>
      </c>
      <c r="I126" s="59">
        <f t="shared" ca="1" si="12"/>
        <v>159.31774178836869</v>
      </c>
      <c r="J126" s="59">
        <f t="shared" ca="1" si="13"/>
        <v>107.54836063772629</v>
      </c>
      <c r="K126" s="59">
        <f t="shared" ca="1" si="16"/>
        <v>130.0892590449553</v>
      </c>
      <c r="L126" s="59">
        <f t="shared" ca="1" si="17"/>
        <v>122.90745445962079</v>
      </c>
      <c r="M126" s="59">
        <f t="shared" ca="1" si="18"/>
        <v>125.58644468710042</v>
      </c>
      <c r="N126" s="51">
        <f t="shared" ca="1" si="14"/>
        <v>-2.6789902274796304</v>
      </c>
      <c r="O126" s="51">
        <f t="shared" ca="1" si="19"/>
        <v>-3.0945787469223394</v>
      </c>
      <c r="P126" s="59">
        <f t="shared" ca="1" si="20"/>
        <v>5.5138282114380957</v>
      </c>
      <c r="Q126" s="59">
        <f t="shared" ca="1" si="15"/>
        <v>39.596313871874266</v>
      </c>
    </row>
    <row r="127" spans="4:17" x14ac:dyDescent="0.2">
      <c r="D127">
        <f ca="1">Sheet2!L127</f>
        <v>125.53425131530135</v>
      </c>
      <c r="F127" s="60"/>
      <c r="G127" s="59">
        <f t="shared" ca="1" si="21"/>
        <v>132.83865794611992</v>
      </c>
      <c r="H127" s="59">
        <f t="shared" ca="1" si="11"/>
        <v>132.83865794611992</v>
      </c>
      <c r="I127" s="59">
        <f t="shared" ca="1" si="12"/>
        <v>159.02461507078402</v>
      </c>
      <c r="J127" s="59">
        <f t="shared" ca="1" si="13"/>
        <v>106.65270082145581</v>
      </c>
      <c r="K127" s="59">
        <f t="shared" ca="1" si="16"/>
        <v>129.65544878498827</v>
      </c>
      <c r="L127" s="59">
        <f t="shared" ca="1" si="17"/>
        <v>123.78305341151432</v>
      </c>
      <c r="M127" s="59">
        <f t="shared" ca="1" si="18"/>
        <v>125.57600601274061</v>
      </c>
      <c r="N127" s="51">
        <f t="shared" ca="1" si="14"/>
        <v>-1.7929526012262897</v>
      </c>
      <c r="O127" s="51">
        <f t="shared" ca="1" si="19"/>
        <v>-2.2268279831249731</v>
      </c>
      <c r="P127" s="59">
        <f t="shared" ca="1" si="20"/>
        <v>0.50758356319582276</v>
      </c>
      <c r="Q127" s="59">
        <f t="shared" ca="1" si="15"/>
        <v>40.858059304838051</v>
      </c>
    </row>
    <row r="128" spans="4:17" x14ac:dyDescent="0.2">
      <c r="D128">
        <f ca="1">Sheet2!L128</f>
        <v>128.74342017807606</v>
      </c>
      <c r="F128" s="60"/>
      <c r="G128" s="59">
        <f t="shared" ca="1" si="21"/>
        <v>132.25163097066184</v>
      </c>
      <c r="H128" s="59">
        <f t="shared" ca="1" si="11"/>
        <v>132.25163097066184</v>
      </c>
      <c r="I128" s="59">
        <f t="shared" ca="1" si="12"/>
        <v>158.06580428298037</v>
      </c>
      <c r="J128" s="59">
        <f t="shared" ca="1" si="13"/>
        <v>106.43745765834332</v>
      </c>
      <c r="K128" s="59">
        <f t="shared" ca="1" si="16"/>
        <v>129.56858891766331</v>
      </c>
      <c r="L128" s="59">
        <f t="shared" ca="1" si="17"/>
        <v>125.43650900036823</v>
      </c>
      <c r="M128" s="59">
        <f t="shared" ca="1" si="18"/>
        <v>126.2094888458077</v>
      </c>
      <c r="N128" s="51">
        <f t="shared" ca="1" si="14"/>
        <v>-0.77297984543946541</v>
      </c>
      <c r="O128" s="51">
        <f t="shared" ca="1" si="19"/>
        <v>-1.2575958913346348</v>
      </c>
      <c r="P128" s="59">
        <f t="shared" ca="1" si="20"/>
        <v>3.2091688627747175</v>
      </c>
      <c r="Q128" s="59">
        <f t="shared" ca="1" si="15"/>
        <v>48.70101964321276</v>
      </c>
    </row>
    <row r="129" spans="4:17" x14ac:dyDescent="0.2">
      <c r="D129">
        <f ca="1">Sheet2!L129</f>
        <v>141.87695112373916</v>
      </c>
      <c r="F129" s="60"/>
      <c r="G129" s="59">
        <f t="shared" ca="1" si="21"/>
        <v>132.33748558650191</v>
      </c>
      <c r="H129" s="59">
        <f t="shared" ca="1" si="11"/>
        <v>132.33748558650191</v>
      </c>
      <c r="I129" s="59">
        <f t="shared" ca="1" si="12"/>
        <v>158.38160457132471</v>
      </c>
      <c r="J129" s="59">
        <f t="shared" ca="1" si="13"/>
        <v>106.29336660167912</v>
      </c>
      <c r="K129" s="59">
        <f t="shared" ca="1" si="16"/>
        <v>130.74081388967053</v>
      </c>
      <c r="L129" s="59">
        <f t="shared" ca="1" si="17"/>
        <v>130.91665637482521</v>
      </c>
      <c r="M129" s="59">
        <f t="shared" ca="1" si="18"/>
        <v>129.34298130139399</v>
      </c>
      <c r="N129" s="51">
        <f t="shared" ca="1" si="14"/>
        <v>1.5736750734312182</v>
      </c>
      <c r="O129" s="51">
        <f t="shared" ca="1" si="19"/>
        <v>0.62991808517593384</v>
      </c>
      <c r="P129" s="59">
        <f t="shared" ca="1" si="20"/>
        <v>13.133530945663097</v>
      </c>
      <c r="Q129" s="59">
        <f t="shared" ca="1" si="15"/>
        <v>51.452282375633459</v>
      </c>
    </row>
    <row r="130" spans="4:17" x14ac:dyDescent="0.2">
      <c r="D130">
        <f ca="1">Sheet2!L130</f>
        <v>144.49368160723023</v>
      </c>
      <c r="F130" s="60"/>
      <c r="G130" s="59">
        <f t="shared" ca="1" si="21"/>
        <v>132.77600014064419</v>
      </c>
      <c r="H130" s="59">
        <f t="shared" ref="H130:H193" ca="1" si="22">SUM(OFFSET(H130,(-1*$T$2+1),-4,$T$2,1))/$T$2</f>
        <v>132.77600014064419</v>
      </c>
      <c r="I130" s="59">
        <f t="shared" ref="I130:I193" ca="1" si="23">H130+$T$3*STDEV(OFFSET(I130,(-1*$T$2+1),-5,$T$2,1))</f>
        <v>159.81337859208759</v>
      </c>
      <c r="J130" s="59">
        <f t="shared" ref="J130:J193" ca="1" si="24">H130-$T$3*STDEV(OFFSET(J130,(-1*$T$2+1),-6,$T$2,1))</f>
        <v>105.7386216892008</v>
      </c>
      <c r="K130" s="59">
        <f t="shared" ca="1" si="16"/>
        <v>132.05061081515242</v>
      </c>
      <c r="L130" s="59">
        <f t="shared" ca="1" si="17"/>
        <v>135.44233145229356</v>
      </c>
      <c r="M130" s="59">
        <f t="shared" ca="1" si="18"/>
        <v>132.37312136256125</v>
      </c>
      <c r="N130" s="51">
        <f t="shared" ref="N130:N193" ca="1" si="25">L130-M130</f>
        <v>3.0692100897323087</v>
      </c>
      <c r="O130" s="51">
        <f t="shared" ca="1" si="19"/>
        <v>2.2561127548801836</v>
      </c>
      <c r="P130" s="59">
        <f t="shared" ca="1" si="20"/>
        <v>2.6167304834910681</v>
      </c>
      <c r="Q130" s="59">
        <f t="shared" ref="Q130:Q193" ca="1" si="26">100-100/(1+(SUMIF(OFFSET(Q130,(-1*$T$7)+1,-1,$T$7,1),"&gt;=0")/$T$7)/ABS((SUMIF(OFFSET(Q130,(-1*$T$7)+1,-1,$T$7,1),"&lt;0")/$T$7)))</f>
        <v>48.761440811652299</v>
      </c>
    </row>
    <row r="131" spans="4:17" x14ac:dyDescent="0.2">
      <c r="D131">
        <f ca="1">Sheet2!L131</f>
        <v>145.4305871148313</v>
      </c>
      <c r="F131" s="60"/>
      <c r="G131" s="59">
        <f t="shared" ca="1" si="21"/>
        <v>133.23828271138288</v>
      </c>
      <c r="H131" s="59">
        <f t="shared" ca="1" si="22"/>
        <v>133.23828271138288</v>
      </c>
      <c r="I131" s="59">
        <f t="shared" ca="1" si="23"/>
        <v>161.31732458771393</v>
      </c>
      <c r="J131" s="59">
        <f t="shared" ca="1" si="24"/>
        <v>105.15924083505183</v>
      </c>
      <c r="K131" s="59">
        <f t="shared" ref="K131:K194" ca="1" si="27">D131*2/(1+$T$2)+K130*(1-2/(1+$T$2))</f>
        <v>133.32489427226469</v>
      </c>
      <c r="L131" s="59">
        <f t="shared" ref="L131:L194" ca="1" si="28">D131*2/(1+$T$4)+L130*(1-2/(1+$T$4))</f>
        <v>138.77175000647281</v>
      </c>
      <c r="M131" s="59">
        <f t="shared" ref="M131:M194" ca="1" si="29">D131*2/(1+$T$5)+M130*(1-2/(1+$T$5))</f>
        <v>134.98461451301526</v>
      </c>
      <c r="N131" s="51">
        <f t="shared" ca="1" si="25"/>
        <v>3.787135493457555</v>
      </c>
      <c r="O131" s="51">
        <f t="shared" ref="O131:O194" ca="1" si="30">N131*2/(1+$T$6)+O130*(1-2/(1+$T$6))</f>
        <v>3.2767945805984313</v>
      </c>
      <c r="P131" s="59">
        <f t="shared" ref="P131:P194" ca="1" si="31">D131-D130</f>
        <v>0.93690550760106817</v>
      </c>
      <c r="Q131" s="59">
        <f t="shared" ca="1" si="26"/>
        <v>50.213007608221858</v>
      </c>
    </row>
    <row r="132" spans="4:17" x14ac:dyDescent="0.2">
      <c r="D132">
        <f ca="1">Sheet2!L132</f>
        <v>159.92617187064494</v>
      </c>
      <c r="F132" s="60"/>
      <c r="G132" s="59">
        <f t="shared" ca="1" si="21"/>
        <v>134.10286741848955</v>
      </c>
      <c r="H132" s="59">
        <f t="shared" ca="1" si="22"/>
        <v>134.10286741848955</v>
      </c>
      <c r="I132" s="59">
        <f t="shared" ca="1" si="23"/>
        <v>166.20944827934457</v>
      </c>
      <c r="J132" s="59">
        <f t="shared" ca="1" si="24"/>
        <v>101.99628655763453</v>
      </c>
      <c r="K132" s="59">
        <f t="shared" ca="1" si="27"/>
        <v>135.85834928163422</v>
      </c>
      <c r="L132" s="59">
        <f t="shared" ca="1" si="28"/>
        <v>145.82322396119687</v>
      </c>
      <c r="M132" s="59">
        <f t="shared" ca="1" si="29"/>
        <v>139.97292598454121</v>
      </c>
      <c r="N132" s="51">
        <f t="shared" ca="1" si="25"/>
        <v>5.8502979766556678</v>
      </c>
      <c r="O132" s="51">
        <f t="shared" ca="1" si="30"/>
        <v>4.9924635113032556</v>
      </c>
      <c r="P132" s="59">
        <f t="shared" ca="1" si="31"/>
        <v>14.495584755813638</v>
      </c>
      <c r="Q132" s="59">
        <f t="shared" ca="1" si="26"/>
        <v>64.962988982534654</v>
      </c>
    </row>
    <row r="133" spans="4:17" x14ac:dyDescent="0.2">
      <c r="D133">
        <f ca="1">Sheet2!L133</f>
        <v>164.75754286772866</v>
      </c>
      <c r="F133" s="60"/>
      <c r="G133" s="59">
        <f t="shared" ca="1" si="21"/>
        <v>135.30294722432541</v>
      </c>
      <c r="H133" s="59">
        <f t="shared" ca="1" si="22"/>
        <v>135.30294722432541</v>
      </c>
      <c r="I133" s="59">
        <f t="shared" ca="1" si="23"/>
        <v>172.39443937373858</v>
      </c>
      <c r="J133" s="59">
        <f t="shared" ca="1" si="24"/>
        <v>98.211455074912251</v>
      </c>
      <c r="K133" s="59">
        <f t="shared" ca="1" si="27"/>
        <v>138.61065343269084</v>
      </c>
      <c r="L133" s="59">
        <f t="shared" ca="1" si="28"/>
        <v>152.13466359670747</v>
      </c>
      <c r="M133" s="59">
        <f t="shared" ca="1" si="29"/>
        <v>144.9298493611787</v>
      </c>
      <c r="N133" s="51">
        <f t="shared" ca="1" si="25"/>
        <v>7.2048142355287723</v>
      </c>
      <c r="O133" s="51">
        <f t="shared" ca="1" si="30"/>
        <v>6.4673639941202667</v>
      </c>
      <c r="P133" s="59">
        <f t="shared" ca="1" si="31"/>
        <v>4.8313709970837238</v>
      </c>
      <c r="Q133" s="59">
        <f t="shared" ca="1" si="26"/>
        <v>66.724456281045093</v>
      </c>
    </row>
    <row r="134" spans="4:17" x14ac:dyDescent="0.2">
      <c r="D134">
        <f ca="1">Sheet2!L134</f>
        <v>159.52478907216548</v>
      </c>
      <c r="F134" s="60"/>
      <c r="G134" s="59">
        <f t="shared" ca="1" si="21"/>
        <v>136.74272892515856</v>
      </c>
      <c r="H134" s="59">
        <f t="shared" ca="1" si="22"/>
        <v>136.74272892515856</v>
      </c>
      <c r="I134" s="59">
        <f t="shared" ca="1" si="23"/>
        <v>176.54814813910073</v>
      </c>
      <c r="J134" s="59">
        <f t="shared" ca="1" si="24"/>
        <v>96.937309711216386</v>
      </c>
      <c r="K134" s="59">
        <f t="shared" ca="1" si="27"/>
        <v>140.60247587454558</v>
      </c>
      <c r="L134" s="59">
        <f t="shared" ca="1" si="28"/>
        <v>154.5980387551935</v>
      </c>
      <c r="M134" s="59">
        <f t="shared" ca="1" si="29"/>
        <v>147.84883730337606</v>
      </c>
      <c r="N134" s="51">
        <f t="shared" ca="1" si="25"/>
        <v>6.7492014518174415</v>
      </c>
      <c r="O134" s="51">
        <f t="shared" ca="1" si="30"/>
        <v>6.6552556325850496</v>
      </c>
      <c r="P134" s="59">
        <f t="shared" ca="1" si="31"/>
        <v>-5.232753795563184</v>
      </c>
      <c r="Q134" s="59">
        <f t="shared" ca="1" si="26"/>
        <v>62.496332886688478</v>
      </c>
    </row>
    <row r="135" spans="4:17" x14ac:dyDescent="0.2">
      <c r="D135">
        <f ca="1">Sheet2!L135</f>
        <v>159.80154915771632</v>
      </c>
      <c r="F135" s="60"/>
      <c r="G135" s="59">
        <f t="shared" ca="1" si="21"/>
        <v>137.75625387210496</v>
      </c>
      <c r="H135" s="59">
        <f t="shared" ca="1" si="22"/>
        <v>137.75625387210496</v>
      </c>
      <c r="I135" s="59">
        <f t="shared" ca="1" si="23"/>
        <v>180.00354710739251</v>
      </c>
      <c r="J135" s="59">
        <f t="shared" ca="1" si="24"/>
        <v>95.50896063681742</v>
      </c>
      <c r="K135" s="59">
        <f t="shared" ca="1" si="27"/>
        <v>142.43095904437135</v>
      </c>
      <c r="L135" s="59">
        <f t="shared" ca="1" si="28"/>
        <v>156.33254222270114</v>
      </c>
      <c r="M135" s="59">
        <f t="shared" ca="1" si="29"/>
        <v>150.23937967424411</v>
      </c>
      <c r="N135" s="51">
        <f t="shared" ca="1" si="25"/>
        <v>6.0931625484570304</v>
      </c>
      <c r="O135" s="51">
        <f t="shared" ca="1" si="30"/>
        <v>6.2805269098330374</v>
      </c>
      <c r="P135" s="59">
        <f t="shared" ca="1" si="31"/>
        <v>0.27676008555084763</v>
      </c>
      <c r="Q135" s="59">
        <f t="shared" ca="1" si="26"/>
        <v>72.739305179184612</v>
      </c>
    </row>
    <row r="136" spans="4:17" x14ac:dyDescent="0.2">
      <c r="D136">
        <f ca="1">Sheet2!L136</f>
        <v>155.7154504690437</v>
      </c>
      <c r="F136" s="60"/>
      <c r="G136" s="59">
        <f t="shared" ca="1" si="21"/>
        <v>138.22256219090445</v>
      </c>
      <c r="H136" s="59">
        <f t="shared" ca="1" si="22"/>
        <v>138.22256219090445</v>
      </c>
      <c r="I136" s="59">
        <f t="shared" ca="1" si="23"/>
        <v>181.60245100366049</v>
      </c>
      <c r="J136" s="59">
        <f t="shared" ca="1" si="24"/>
        <v>94.842673378148419</v>
      </c>
      <c r="K136" s="59">
        <f t="shared" ca="1" si="27"/>
        <v>143.69614870386397</v>
      </c>
      <c r="L136" s="59">
        <f t="shared" ca="1" si="28"/>
        <v>156.126844971482</v>
      </c>
      <c r="M136" s="59">
        <f t="shared" ca="1" si="29"/>
        <v>151.33459383320402</v>
      </c>
      <c r="N136" s="51">
        <f t="shared" ca="1" si="25"/>
        <v>4.792251138277976</v>
      </c>
      <c r="O136" s="51">
        <f t="shared" ca="1" si="30"/>
        <v>5.2883430621296634</v>
      </c>
      <c r="P136" s="59">
        <f t="shared" ca="1" si="31"/>
        <v>-4.0860986886726209</v>
      </c>
      <c r="Q136" s="59">
        <f t="shared" ca="1" si="26"/>
        <v>77.752688062361131</v>
      </c>
    </row>
    <row r="137" spans="4:17" x14ac:dyDescent="0.2">
      <c r="D137">
        <f ca="1">Sheet2!L137</f>
        <v>151.17558435885883</v>
      </c>
      <c r="F137" s="60"/>
      <c r="G137" s="59">
        <f t="shared" ca="1" si="21"/>
        <v>138.52603858486714</v>
      </c>
      <c r="H137" s="59">
        <f t="shared" ca="1" si="22"/>
        <v>138.52603858486714</v>
      </c>
      <c r="I137" s="59">
        <f t="shared" ca="1" si="23"/>
        <v>182.44645858671657</v>
      </c>
      <c r="J137" s="59">
        <f t="shared" ca="1" si="24"/>
        <v>94.605618583017701</v>
      </c>
      <c r="K137" s="59">
        <f t="shared" ca="1" si="27"/>
        <v>144.40847590910158</v>
      </c>
      <c r="L137" s="59">
        <f t="shared" ca="1" si="28"/>
        <v>154.4764247672743</v>
      </c>
      <c r="M137" s="59">
        <f t="shared" ca="1" si="29"/>
        <v>151.30279193833499</v>
      </c>
      <c r="N137" s="51">
        <f t="shared" ca="1" si="25"/>
        <v>3.1736328289393043</v>
      </c>
      <c r="O137" s="51">
        <f t="shared" ca="1" si="30"/>
        <v>3.8785362400027577</v>
      </c>
      <c r="P137" s="59">
        <f t="shared" ca="1" si="31"/>
        <v>-4.5398661101848745</v>
      </c>
      <c r="Q137" s="59">
        <f t="shared" ca="1" si="26"/>
        <v>70.052772322864001</v>
      </c>
    </row>
    <row r="138" spans="4:17" x14ac:dyDescent="0.2">
      <c r="D138">
        <f ca="1">Sheet2!L138</f>
        <v>162.0240801310909</v>
      </c>
      <c r="F138" s="60"/>
      <c r="G138" s="59">
        <f t="shared" ca="1" si="21"/>
        <v>139.84585943458899</v>
      </c>
      <c r="H138" s="59">
        <f t="shared" ca="1" si="22"/>
        <v>139.84585943458899</v>
      </c>
      <c r="I138" s="59">
        <f t="shared" ca="1" si="23"/>
        <v>186.01474919788143</v>
      </c>
      <c r="J138" s="59">
        <f t="shared" ca="1" si="24"/>
        <v>93.676969671296547</v>
      </c>
      <c r="K138" s="59">
        <f t="shared" ca="1" si="27"/>
        <v>146.08615250167202</v>
      </c>
      <c r="L138" s="59">
        <f t="shared" ca="1" si="28"/>
        <v>156.99230988854652</v>
      </c>
      <c r="M138" s="59">
        <f t="shared" ca="1" si="29"/>
        <v>153.44704957688617</v>
      </c>
      <c r="N138" s="51">
        <f t="shared" ca="1" si="25"/>
        <v>3.5452603116603427</v>
      </c>
      <c r="O138" s="51">
        <f t="shared" ca="1" si="30"/>
        <v>3.6563522877744807</v>
      </c>
      <c r="P138" s="59">
        <f t="shared" ca="1" si="31"/>
        <v>10.84849577223207</v>
      </c>
      <c r="Q138" s="59">
        <f t="shared" ca="1" si="26"/>
        <v>81.035844696830537</v>
      </c>
    </row>
    <row r="139" spans="4:17" x14ac:dyDescent="0.2">
      <c r="D139">
        <f ca="1">Sheet2!L139</f>
        <v>165.39476527523709</v>
      </c>
      <c r="F139" s="60"/>
      <c r="G139" s="59">
        <f t="shared" ca="1" si="21"/>
        <v>141.30755305888661</v>
      </c>
      <c r="H139" s="59">
        <f t="shared" ca="1" si="22"/>
        <v>141.30755305888661</v>
      </c>
      <c r="I139" s="59">
        <f t="shared" ca="1" si="23"/>
        <v>189.9795559205495</v>
      </c>
      <c r="J139" s="59">
        <f t="shared" ca="1" si="24"/>
        <v>92.635550197223722</v>
      </c>
      <c r="K139" s="59">
        <f t="shared" ca="1" si="27"/>
        <v>147.92506800391629</v>
      </c>
      <c r="L139" s="59">
        <f t="shared" ca="1" si="28"/>
        <v>159.79312835077673</v>
      </c>
      <c r="M139" s="59">
        <f t="shared" ca="1" si="29"/>
        <v>155.83659271655637</v>
      </c>
      <c r="N139" s="51">
        <f t="shared" ca="1" si="25"/>
        <v>3.9565356342203586</v>
      </c>
      <c r="O139" s="51">
        <f t="shared" ca="1" si="30"/>
        <v>3.8564745187383993</v>
      </c>
      <c r="P139" s="59">
        <f t="shared" ca="1" si="31"/>
        <v>3.3706851441461936</v>
      </c>
      <c r="Q139" s="59">
        <f t="shared" ca="1" si="26"/>
        <v>81.170056310348315</v>
      </c>
    </row>
    <row r="140" spans="4:17" x14ac:dyDescent="0.2">
      <c r="D140">
        <f ca="1">Sheet2!L140</f>
        <v>177.05104403757053</v>
      </c>
      <c r="F140" s="60"/>
      <c r="G140" s="59">
        <f t="shared" ca="1" si="21"/>
        <v>143.30613285246565</v>
      </c>
      <c r="H140" s="59">
        <f t="shared" ca="1" si="22"/>
        <v>143.30613285246565</v>
      </c>
      <c r="I140" s="59">
        <f t="shared" ca="1" si="23"/>
        <v>196.58435339456571</v>
      </c>
      <c r="J140" s="59">
        <f t="shared" ca="1" si="24"/>
        <v>90.027912310365579</v>
      </c>
      <c r="K140" s="59">
        <f t="shared" ca="1" si="27"/>
        <v>150.69897048331194</v>
      </c>
      <c r="L140" s="59">
        <f t="shared" ca="1" si="28"/>
        <v>165.54576691304135</v>
      </c>
      <c r="M140" s="59">
        <f t="shared" ca="1" si="29"/>
        <v>160.07948298075922</v>
      </c>
      <c r="N140" s="51">
        <f t="shared" ca="1" si="25"/>
        <v>5.4662839322821242</v>
      </c>
      <c r="O140" s="51">
        <f t="shared" ca="1" si="30"/>
        <v>4.9296807944342156</v>
      </c>
      <c r="P140" s="59">
        <f t="shared" ca="1" si="31"/>
        <v>11.656278762333443</v>
      </c>
      <c r="Q140" s="59">
        <f t="shared" ca="1" si="26"/>
        <v>82.620512387912896</v>
      </c>
    </row>
    <row r="141" spans="4:17" x14ac:dyDescent="0.2">
      <c r="D141">
        <f ca="1">Sheet2!L141</f>
        <v>176.14495202032708</v>
      </c>
      <c r="F141" s="60"/>
      <c r="G141" s="59">
        <f t="shared" ca="1" si="21"/>
        <v>145.88654712431986</v>
      </c>
      <c r="H141" s="59">
        <f t="shared" ca="1" si="22"/>
        <v>145.88654712431986</v>
      </c>
      <c r="I141" s="59">
        <f t="shared" ca="1" si="23"/>
        <v>201.33533708557187</v>
      </c>
      <c r="J141" s="59">
        <f t="shared" ca="1" si="24"/>
        <v>90.437757163067857</v>
      </c>
      <c r="K141" s="59">
        <f t="shared" ca="1" si="27"/>
        <v>153.12239729636102</v>
      </c>
      <c r="L141" s="59">
        <f t="shared" ca="1" si="28"/>
        <v>169.07882861546994</v>
      </c>
      <c r="M141" s="59">
        <f t="shared" ca="1" si="29"/>
        <v>163.29257678867282</v>
      </c>
      <c r="N141" s="51">
        <f t="shared" ca="1" si="25"/>
        <v>5.7862518267971268</v>
      </c>
      <c r="O141" s="51">
        <f t="shared" ca="1" si="30"/>
        <v>5.5007281493428231</v>
      </c>
      <c r="P141" s="59">
        <f t="shared" ca="1" si="31"/>
        <v>-0.90609201724345212</v>
      </c>
      <c r="Q141" s="59">
        <f t="shared" ca="1" si="26"/>
        <v>81.576302345198997</v>
      </c>
    </row>
    <row r="142" spans="4:17" x14ac:dyDescent="0.2">
      <c r="D142">
        <f ca="1">Sheet2!L142</f>
        <v>173.13334466360368</v>
      </c>
      <c r="F142" s="60"/>
      <c r="G142" s="59">
        <f t="shared" ca="1" si="21"/>
        <v>148.77067486071815</v>
      </c>
      <c r="H142" s="59">
        <f t="shared" ca="1" si="22"/>
        <v>148.77067486071815</v>
      </c>
      <c r="I142" s="59">
        <f t="shared" ca="1" si="23"/>
        <v>202.94756323244775</v>
      </c>
      <c r="J142" s="59">
        <f t="shared" ca="1" si="24"/>
        <v>94.593786488988542</v>
      </c>
      <c r="K142" s="59">
        <f t="shared" ca="1" si="27"/>
        <v>155.02820180752698</v>
      </c>
      <c r="L142" s="59">
        <f t="shared" ca="1" si="28"/>
        <v>170.43033396484788</v>
      </c>
      <c r="M142" s="59">
        <f t="shared" ca="1" si="29"/>
        <v>165.26073036365898</v>
      </c>
      <c r="N142" s="51">
        <f t="shared" ca="1" si="25"/>
        <v>5.1696036011888964</v>
      </c>
      <c r="O142" s="51">
        <f t="shared" ca="1" si="30"/>
        <v>5.2799784505735392</v>
      </c>
      <c r="P142" s="59">
        <f t="shared" ca="1" si="31"/>
        <v>-3.0116073567234025</v>
      </c>
      <c r="Q142" s="59">
        <f t="shared" ca="1" si="26"/>
        <v>77.763567489435587</v>
      </c>
    </row>
    <row r="143" spans="4:17" x14ac:dyDescent="0.2">
      <c r="D143">
        <f ca="1">Sheet2!L143</f>
        <v>178.60343900942098</v>
      </c>
      <c r="F143" s="60"/>
      <c r="G143" s="59">
        <f t="shared" ca="1" si="21"/>
        <v>151.52670687634449</v>
      </c>
      <c r="H143" s="59">
        <f t="shared" ca="1" si="22"/>
        <v>151.52670687634449</v>
      </c>
      <c r="I143" s="59">
        <f t="shared" ca="1" si="23"/>
        <v>206.06459991653782</v>
      </c>
      <c r="J143" s="59">
        <f t="shared" ca="1" si="24"/>
        <v>96.988813836151181</v>
      </c>
      <c r="K143" s="59">
        <f t="shared" ca="1" si="27"/>
        <v>157.27346249342165</v>
      </c>
      <c r="L143" s="59">
        <f t="shared" ca="1" si="28"/>
        <v>173.15470231303891</v>
      </c>
      <c r="M143" s="59">
        <f t="shared" ca="1" si="29"/>
        <v>167.92927209281137</v>
      </c>
      <c r="N143" s="51">
        <f t="shared" ca="1" si="25"/>
        <v>5.2254302202275369</v>
      </c>
      <c r="O143" s="51">
        <f t="shared" ca="1" si="30"/>
        <v>5.2436129636762043</v>
      </c>
      <c r="P143" s="59">
        <f t="shared" ca="1" si="31"/>
        <v>5.4700943458173015</v>
      </c>
      <c r="Q143" s="59">
        <f t="shared" ca="1" si="26"/>
        <v>75.40594318224035</v>
      </c>
    </row>
    <row r="144" spans="4:17" x14ac:dyDescent="0.2">
      <c r="D144">
        <f ca="1">Sheet2!L144</f>
        <v>174.92772215493733</v>
      </c>
      <c r="F144" s="60"/>
      <c r="G144" s="59">
        <f t="shared" ca="1" si="21"/>
        <v>154.43994168601481</v>
      </c>
      <c r="H144" s="59">
        <f t="shared" ca="1" si="22"/>
        <v>154.43994168601481</v>
      </c>
      <c r="I144" s="59">
        <f t="shared" ca="1" si="23"/>
        <v>205.83052410255431</v>
      </c>
      <c r="J144" s="59">
        <f t="shared" ca="1" si="24"/>
        <v>103.0493592694753</v>
      </c>
      <c r="K144" s="59">
        <f t="shared" ca="1" si="27"/>
        <v>158.95482055642316</v>
      </c>
      <c r="L144" s="59">
        <f t="shared" ca="1" si="28"/>
        <v>173.74570892700507</v>
      </c>
      <c r="M144" s="59">
        <f t="shared" ca="1" si="29"/>
        <v>169.32896210523657</v>
      </c>
      <c r="N144" s="51">
        <f t="shared" ca="1" si="25"/>
        <v>4.4167468217684984</v>
      </c>
      <c r="O144" s="51">
        <f t="shared" ca="1" si="30"/>
        <v>4.6923688690710676</v>
      </c>
      <c r="P144" s="59">
        <f t="shared" ca="1" si="31"/>
        <v>-3.6757168544836532</v>
      </c>
      <c r="Q144" s="59">
        <f t="shared" ca="1" si="26"/>
        <v>70.749074029268712</v>
      </c>
    </row>
    <row r="145" spans="4:17" x14ac:dyDescent="0.2">
      <c r="D145">
        <f ca="1">Sheet2!L145</f>
        <v>174.38985506164926</v>
      </c>
      <c r="F145" s="60"/>
      <c r="G145" s="59">
        <f t="shared" ca="1" si="21"/>
        <v>157.18379246206388</v>
      </c>
      <c r="H145" s="59">
        <f t="shared" ca="1" si="22"/>
        <v>157.18379246206388</v>
      </c>
      <c r="I145" s="59">
        <f t="shared" ca="1" si="23"/>
        <v>204.65926213046424</v>
      </c>
      <c r="J145" s="59">
        <f t="shared" ca="1" si="24"/>
        <v>109.70832279366351</v>
      </c>
      <c r="K145" s="59">
        <f t="shared" ca="1" si="27"/>
        <v>160.42482384263516</v>
      </c>
      <c r="L145" s="59">
        <f t="shared" ca="1" si="28"/>
        <v>173.96042430521982</v>
      </c>
      <c r="M145" s="59">
        <f t="shared" ca="1" si="29"/>
        <v>170.34114069651912</v>
      </c>
      <c r="N145" s="51">
        <f t="shared" ca="1" si="25"/>
        <v>3.6192836087006981</v>
      </c>
      <c r="O145" s="51">
        <f t="shared" ca="1" si="30"/>
        <v>3.9769786954908213</v>
      </c>
      <c r="P145" s="59">
        <f t="shared" ca="1" si="31"/>
        <v>-0.53786709328807092</v>
      </c>
      <c r="Q145" s="59">
        <f t="shared" ca="1" si="26"/>
        <v>69.851629472328682</v>
      </c>
    </row>
    <row r="146" spans="4:17" x14ac:dyDescent="0.2">
      <c r="D146">
        <f ca="1">Sheet2!L146</f>
        <v>187.53309566293248</v>
      </c>
      <c r="F146" s="60"/>
      <c r="G146" s="59">
        <f t="shared" ca="1" si="21"/>
        <v>160.30911385760527</v>
      </c>
      <c r="H146" s="59">
        <f t="shared" ca="1" si="22"/>
        <v>160.30911385760527</v>
      </c>
      <c r="I146" s="59">
        <f t="shared" ca="1" si="23"/>
        <v>206.47390082153123</v>
      </c>
      <c r="J146" s="59">
        <f t="shared" ca="1" si="24"/>
        <v>114.14432689367932</v>
      </c>
      <c r="K146" s="59">
        <f t="shared" ca="1" si="27"/>
        <v>163.00656401599682</v>
      </c>
      <c r="L146" s="59">
        <f t="shared" ca="1" si="28"/>
        <v>178.48464809112406</v>
      </c>
      <c r="M146" s="59">
        <f t="shared" ca="1" si="29"/>
        <v>173.77953168980179</v>
      </c>
      <c r="N146" s="51">
        <f t="shared" ca="1" si="25"/>
        <v>4.7051164013222717</v>
      </c>
      <c r="O146" s="51">
        <f t="shared" ca="1" si="30"/>
        <v>4.4624038327117885</v>
      </c>
      <c r="P146" s="59">
        <f t="shared" ca="1" si="31"/>
        <v>13.143240601283225</v>
      </c>
      <c r="Q146" s="59">
        <f t="shared" ca="1" si="26"/>
        <v>69.282098497825757</v>
      </c>
    </row>
    <row r="147" spans="4:17" x14ac:dyDescent="0.2">
      <c r="D147">
        <f ca="1">Sheet2!L147</f>
        <v>183.9491783445128</v>
      </c>
      <c r="F147" s="60"/>
      <c r="G147" s="59">
        <f t="shared" ca="1" si="21"/>
        <v>163.22986020906581</v>
      </c>
      <c r="H147" s="59">
        <f t="shared" ca="1" si="22"/>
        <v>163.22986020906581</v>
      </c>
      <c r="I147" s="59">
        <f t="shared" ca="1" si="23"/>
        <v>205.70793238283244</v>
      </c>
      <c r="J147" s="59">
        <f t="shared" ca="1" si="24"/>
        <v>120.75178803529916</v>
      </c>
      <c r="K147" s="59">
        <f t="shared" ca="1" si="27"/>
        <v>165.00109871395074</v>
      </c>
      <c r="L147" s="59">
        <f t="shared" ca="1" si="28"/>
        <v>180.306158175587</v>
      </c>
      <c r="M147" s="59">
        <f t="shared" ca="1" si="29"/>
        <v>175.813461020744</v>
      </c>
      <c r="N147" s="51">
        <f t="shared" ca="1" si="25"/>
        <v>4.4926971548430004</v>
      </c>
      <c r="O147" s="51">
        <f t="shared" ca="1" si="30"/>
        <v>4.4825993807992628</v>
      </c>
      <c r="P147" s="59">
        <f t="shared" ca="1" si="31"/>
        <v>-3.5839173184196795</v>
      </c>
      <c r="Q147" s="59">
        <f t="shared" ca="1" si="26"/>
        <v>63.642151696736804</v>
      </c>
    </row>
    <row r="148" spans="4:17" x14ac:dyDescent="0.2">
      <c r="D148">
        <f ca="1">Sheet2!L148</f>
        <v>183.78497453987646</v>
      </c>
      <c r="F148" s="60"/>
      <c r="G148" s="59">
        <f t="shared" ca="1" si="21"/>
        <v>165.98193792715583</v>
      </c>
      <c r="H148" s="59">
        <f t="shared" ca="1" si="22"/>
        <v>165.98193792715583</v>
      </c>
      <c r="I148" s="59">
        <f t="shared" ca="1" si="23"/>
        <v>203.914599694587</v>
      </c>
      <c r="J148" s="59">
        <f t="shared" ca="1" si="24"/>
        <v>128.04927615972466</v>
      </c>
      <c r="K148" s="59">
        <f t="shared" ca="1" si="27"/>
        <v>166.7900392688008</v>
      </c>
      <c r="L148" s="59">
        <f t="shared" ca="1" si="28"/>
        <v>181.46576363035018</v>
      </c>
      <c r="M148" s="59">
        <f t="shared" ca="1" si="29"/>
        <v>177.40776372457051</v>
      </c>
      <c r="N148" s="51">
        <f t="shared" ca="1" si="25"/>
        <v>4.057999905779667</v>
      </c>
      <c r="O148" s="51">
        <f t="shared" ca="1" si="30"/>
        <v>4.1995330641195325</v>
      </c>
      <c r="P148" s="59">
        <f t="shared" ca="1" si="31"/>
        <v>-0.16420380463634388</v>
      </c>
      <c r="Q148" s="59">
        <f t="shared" ca="1" si="26"/>
        <v>68.584220965242608</v>
      </c>
    </row>
    <row r="149" spans="4:17" x14ac:dyDescent="0.2">
      <c r="D149">
        <f ca="1">Sheet2!L149</f>
        <v>168.19689006983259</v>
      </c>
      <c r="F149" s="60"/>
      <c r="G149" s="59">
        <f t="shared" ref="G149:G212" ca="1" si="32">SUM(D130:D149)/20</f>
        <v>167.29793487446051</v>
      </c>
      <c r="H149" s="59">
        <f t="shared" ca="1" si="22"/>
        <v>167.29793487446051</v>
      </c>
      <c r="I149" s="59">
        <f t="shared" ca="1" si="23"/>
        <v>201.87798380730004</v>
      </c>
      <c r="J149" s="59">
        <f t="shared" ca="1" si="24"/>
        <v>132.71788594162098</v>
      </c>
      <c r="K149" s="59">
        <f t="shared" ca="1" si="27"/>
        <v>166.92402505937525</v>
      </c>
      <c r="L149" s="59">
        <f t="shared" ca="1" si="28"/>
        <v>177.04280577684432</v>
      </c>
      <c r="M149" s="59">
        <f t="shared" ca="1" si="29"/>
        <v>175.56558899362295</v>
      </c>
      <c r="N149" s="51">
        <f t="shared" ca="1" si="25"/>
        <v>1.4772167832213654</v>
      </c>
      <c r="O149" s="51">
        <f t="shared" ca="1" si="30"/>
        <v>2.3846555435207546</v>
      </c>
      <c r="P149" s="59">
        <f t="shared" ca="1" si="31"/>
        <v>-15.588084470043867</v>
      </c>
      <c r="Q149" s="59">
        <f t="shared" ca="1" si="26"/>
        <v>55.209175150304262</v>
      </c>
    </row>
    <row r="150" spans="4:17" x14ac:dyDescent="0.2">
      <c r="D150">
        <f ca="1">Sheet2!L150</f>
        <v>175.20397282532406</v>
      </c>
      <c r="F150" s="60"/>
      <c r="G150" s="59">
        <f t="shared" ca="1" si="32"/>
        <v>168.83344943536522</v>
      </c>
      <c r="H150" s="59">
        <f t="shared" ca="1" si="22"/>
        <v>168.83344943536522</v>
      </c>
      <c r="I150" s="59">
        <f t="shared" ca="1" si="23"/>
        <v>200.37551690329693</v>
      </c>
      <c r="J150" s="59">
        <f t="shared" ca="1" si="24"/>
        <v>137.29138196743352</v>
      </c>
      <c r="K150" s="59">
        <f t="shared" ca="1" si="27"/>
        <v>167.71259151327516</v>
      </c>
      <c r="L150" s="59">
        <f t="shared" ca="1" si="28"/>
        <v>176.42986145967092</v>
      </c>
      <c r="M150" s="59">
        <f t="shared" ca="1" si="29"/>
        <v>175.49326575996321</v>
      </c>
      <c r="N150" s="51">
        <f t="shared" ca="1" si="25"/>
        <v>0.93659569970770917</v>
      </c>
      <c r="O150" s="51">
        <f t="shared" ca="1" si="30"/>
        <v>1.4192823143120576</v>
      </c>
      <c r="P150" s="59">
        <f t="shared" ca="1" si="31"/>
        <v>7.0070827554914672</v>
      </c>
      <c r="Q150" s="59">
        <f t="shared" ca="1" si="26"/>
        <v>61.66932212962076</v>
      </c>
    </row>
    <row r="151" spans="4:17" x14ac:dyDescent="0.2">
      <c r="D151">
        <f ca="1">Sheet2!L151</f>
        <v>169.39979590647482</v>
      </c>
      <c r="F151" s="60"/>
      <c r="G151" s="59">
        <f t="shared" ca="1" si="32"/>
        <v>170.03190987494742</v>
      </c>
      <c r="H151" s="59">
        <f t="shared" ca="1" si="22"/>
        <v>170.03190987494742</v>
      </c>
      <c r="I151" s="59">
        <f t="shared" ca="1" si="23"/>
        <v>197.70137521821957</v>
      </c>
      <c r="J151" s="59">
        <f t="shared" ca="1" si="24"/>
        <v>142.36244453167527</v>
      </c>
      <c r="K151" s="59">
        <f t="shared" ca="1" si="27"/>
        <v>167.87327764596083</v>
      </c>
      <c r="L151" s="59">
        <f t="shared" ca="1" si="28"/>
        <v>174.08650627527223</v>
      </c>
      <c r="M151" s="59">
        <f t="shared" ca="1" si="29"/>
        <v>174.27457178926554</v>
      </c>
      <c r="N151" s="51">
        <f t="shared" ca="1" si="25"/>
        <v>-0.18806551399330829</v>
      </c>
      <c r="O151" s="51">
        <f t="shared" ca="1" si="30"/>
        <v>0.34771709544181373</v>
      </c>
      <c r="P151" s="59">
        <f t="shared" ca="1" si="31"/>
        <v>-5.8041769188492367</v>
      </c>
      <c r="Q151" s="59">
        <f t="shared" ca="1" si="26"/>
        <v>60.749522079102199</v>
      </c>
    </row>
    <row r="152" spans="4:17" x14ac:dyDescent="0.2">
      <c r="D152">
        <f ca="1">Sheet2!L152</f>
        <v>155.9710507259353</v>
      </c>
      <c r="F152" s="60"/>
      <c r="G152" s="59">
        <f t="shared" ca="1" si="32"/>
        <v>169.83415381771189</v>
      </c>
      <c r="H152" s="59">
        <f t="shared" ca="1" si="22"/>
        <v>169.83415381771189</v>
      </c>
      <c r="I152" s="59">
        <f t="shared" ca="1" si="23"/>
        <v>198.17726719404286</v>
      </c>
      <c r="J152" s="59">
        <f t="shared" ca="1" si="24"/>
        <v>141.49104044138093</v>
      </c>
      <c r="K152" s="59">
        <f t="shared" ca="1" si="27"/>
        <v>166.73973222500601</v>
      </c>
      <c r="L152" s="59">
        <f t="shared" ca="1" si="28"/>
        <v>168.04802109215993</v>
      </c>
      <c r="M152" s="59">
        <f t="shared" ca="1" si="29"/>
        <v>170.61386757659952</v>
      </c>
      <c r="N152" s="51">
        <f t="shared" ca="1" si="25"/>
        <v>-2.5658464844395894</v>
      </c>
      <c r="O152" s="51">
        <f t="shared" ca="1" si="30"/>
        <v>-1.5946586244791217</v>
      </c>
      <c r="P152" s="59">
        <f t="shared" ca="1" si="31"/>
        <v>-13.428745180539522</v>
      </c>
      <c r="Q152" s="59">
        <f t="shared" ca="1" si="26"/>
        <v>46.535098813967601</v>
      </c>
    </row>
    <row r="153" spans="4:17" x14ac:dyDescent="0.2">
      <c r="D153">
        <f ca="1">Sheet2!L153</f>
        <v>168.44909686144996</v>
      </c>
      <c r="F153" s="60"/>
      <c r="G153" s="59">
        <f t="shared" ca="1" si="32"/>
        <v>170.01873151739798</v>
      </c>
      <c r="H153" s="59">
        <f t="shared" ca="1" si="22"/>
        <v>170.01873151739798</v>
      </c>
      <c r="I153" s="59">
        <f t="shared" ca="1" si="23"/>
        <v>198.18904408846143</v>
      </c>
      <c r="J153" s="59">
        <f t="shared" ca="1" si="24"/>
        <v>141.84841894633453</v>
      </c>
      <c r="K153" s="59">
        <f t="shared" ca="1" si="27"/>
        <v>166.90252885704828</v>
      </c>
      <c r="L153" s="59">
        <f t="shared" ca="1" si="28"/>
        <v>168.18171301525661</v>
      </c>
      <c r="M153" s="59">
        <f t="shared" ca="1" si="29"/>
        <v>170.18091343356963</v>
      </c>
      <c r="N153" s="51">
        <f t="shared" ca="1" si="25"/>
        <v>-1.9992004183130234</v>
      </c>
      <c r="O153" s="51">
        <f t="shared" ca="1" si="30"/>
        <v>-1.8643531537017228</v>
      </c>
      <c r="P153" s="59">
        <f t="shared" ca="1" si="31"/>
        <v>12.47804613551466</v>
      </c>
      <c r="Q153" s="59">
        <f t="shared" ca="1" si="26"/>
        <v>51.583291027877436</v>
      </c>
    </row>
    <row r="154" spans="4:17" x14ac:dyDescent="0.2">
      <c r="D154">
        <f ca="1">Sheet2!L154</f>
        <v>183.18794061957774</v>
      </c>
      <c r="F154" s="60"/>
      <c r="G154" s="59">
        <f t="shared" ca="1" si="32"/>
        <v>171.2018890947686</v>
      </c>
      <c r="H154" s="59">
        <f t="shared" ca="1" si="22"/>
        <v>171.2018890947686</v>
      </c>
      <c r="I154" s="59">
        <f t="shared" ca="1" si="23"/>
        <v>199.62054537568665</v>
      </c>
      <c r="J154" s="59">
        <f t="shared" ca="1" si="24"/>
        <v>142.78323281385056</v>
      </c>
      <c r="K154" s="59">
        <f t="shared" ca="1" si="27"/>
        <v>168.45352045347965</v>
      </c>
      <c r="L154" s="59">
        <f t="shared" ca="1" si="28"/>
        <v>173.18378888336366</v>
      </c>
      <c r="M154" s="59">
        <f t="shared" ca="1" si="29"/>
        <v>172.78231887077126</v>
      </c>
      <c r="N154" s="51">
        <f t="shared" ca="1" si="25"/>
        <v>0.40147001259239801</v>
      </c>
      <c r="O154" s="51">
        <f t="shared" ca="1" si="30"/>
        <v>-0.35380437617230898</v>
      </c>
      <c r="P154" s="59">
        <f t="shared" ca="1" si="31"/>
        <v>14.738843758127786</v>
      </c>
      <c r="Q154" s="59">
        <f t="shared" ca="1" si="26"/>
        <v>53.082699034937598</v>
      </c>
    </row>
    <row r="155" spans="4:17" x14ac:dyDescent="0.2">
      <c r="D155">
        <f ca="1">Sheet2!L155</f>
        <v>193.62746047487894</v>
      </c>
      <c r="F155" s="60"/>
      <c r="G155" s="59">
        <f t="shared" ca="1" si="32"/>
        <v>172.89318466062673</v>
      </c>
      <c r="H155" s="59">
        <f t="shared" ca="1" si="22"/>
        <v>172.89318466062673</v>
      </c>
      <c r="I155" s="59">
        <f t="shared" ca="1" si="23"/>
        <v>203.4429543910575</v>
      </c>
      <c r="J155" s="59">
        <f t="shared" ca="1" si="24"/>
        <v>142.34341493019596</v>
      </c>
      <c r="K155" s="59">
        <f t="shared" ca="1" si="27"/>
        <v>170.85103855075576</v>
      </c>
      <c r="L155" s="59">
        <f t="shared" ca="1" si="28"/>
        <v>179.99834608053544</v>
      </c>
      <c r="M155" s="59">
        <f t="shared" ca="1" si="29"/>
        <v>176.95134719159279</v>
      </c>
      <c r="N155" s="51">
        <f t="shared" ca="1" si="25"/>
        <v>3.0469988889426531</v>
      </c>
      <c r="O155" s="51">
        <f t="shared" ca="1" si="30"/>
        <v>1.9133978005709993</v>
      </c>
      <c r="P155" s="59">
        <f t="shared" ca="1" si="31"/>
        <v>10.439519855301199</v>
      </c>
      <c r="Q155" s="59">
        <f t="shared" ca="1" si="26"/>
        <v>58.014268220240744</v>
      </c>
    </row>
    <row r="156" spans="4:17" x14ac:dyDescent="0.2">
      <c r="D156">
        <f ca="1">Sheet2!L156</f>
        <v>189.53055326306404</v>
      </c>
      <c r="F156" s="60"/>
      <c r="G156" s="59">
        <f t="shared" ca="1" si="32"/>
        <v>174.58393980032776</v>
      </c>
      <c r="H156" s="59">
        <f t="shared" ca="1" si="22"/>
        <v>174.58393980032776</v>
      </c>
      <c r="I156" s="59">
        <f t="shared" ca="1" si="23"/>
        <v>204.63820914112665</v>
      </c>
      <c r="J156" s="59">
        <f t="shared" ca="1" si="24"/>
        <v>144.52967045952886</v>
      </c>
      <c r="K156" s="59">
        <f t="shared" ca="1" si="27"/>
        <v>172.63003995192798</v>
      </c>
      <c r="L156" s="59">
        <f t="shared" ca="1" si="28"/>
        <v>183.17574847471167</v>
      </c>
      <c r="M156" s="59">
        <f t="shared" ca="1" si="29"/>
        <v>179.46718840588704</v>
      </c>
      <c r="N156" s="51">
        <f t="shared" ca="1" si="25"/>
        <v>3.7085600688246245</v>
      </c>
      <c r="O156" s="51">
        <f t="shared" ca="1" si="30"/>
        <v>3.110172646073416</v>
      </c>
      <c r="P156" s="59">
        <f t="shared" ca="1" si="31"/>
        <v>-4.0969072118149086</v>
      </c>
      <c r="Q156" s="59">
        <f t="shared" ca="1" si="26"/>
        <v>57.442691349295487</v>
      </c>
    </row>
    <row r="157" spans="4:17" x14ac:dyDescent="0.2">
      <c r="D157">
        <f ca="1">Sheet2!L157</f>
        <v>196.93057265187844</v>
      </c>
      <c r="F157" s="60"/>
      <c r="G157" s="59">
        <f t="shared" ca="1" si="32"/>
        <v>176.87168921497874</v>
      </c>
      <c r="H157" s="59">
        <f t="shared" ca="1" si="22"/>
        <v>176.87168921497874</v>
      </c>
      <c r="I157" s="59">
        <f t="shared" ca="1" si="23"/>
        <v>205.89339767164199</v>
      </c>
      <c r="J157" s="59">
        <f t="shared" ca="1" si="24"/>
        <v>147.8499807583155</v>
      </c>
      <c r="K157" s="59">
        <f t="shared" ca="1" si="27"/>
        <v>174.94437639954231</v>
      </c>
      <c r="L157" s="59">
        <f t="shared" ca="1" si="28"/>
        <v>187.76068986710061</v>
      </c>
      <c r="M157" s="59">
        <f t="shared" ca="1" si="29"/>
        <v>182.95986525508533</v>
      </c>
      <c r="N157" s="51">
        <f t="shared" ca="1" si="25"/>
        <v>4.8008246120152762</v>
      </c>
      <c r="O157" s="51">
        <f t="shared" ca="1" si="30"/>
        <v>4.2372739567013227</v>
      </c>
      <c r="P157" s="59">
        <f t="shared" ca="1" si="31"/>
        <v>7.4000193888143997</v>
      </c>
      <c r="Q157" s="59">
        <f t="shared" ca="1" si="26"/>
        <v>58.175451405141807</v>
      </c>
    </row>
    <row r="158" spans="4:17" x14ac:dyDescent="0.2">
      <c r="D158">
        <f ca="1">Sheet2!L158</f>
        <v>206.4220302620779</v>
      </c>
      <c r="F158" s="60"/>
      <c r="G158" s="59">
        <f t="shared" ca="1" si="32"/>
        <v>179.09158672152807</v>
      </c>
      <c r="H158" s="59">
        <f t="shared" ca="1" si="22"/>
        <v>179.09158672152807</v>
      </c>
      <c r="I158" s="59">
        <f t="shared" ca="1" si="23"/>
        <v>211.69297666787025</v>
      </c>
      <c r="J158" s="59">
        <f t="shared" ca="1" si="24"/>
        <v>146.49019677518589</v>
      </c>
      <c r="K158" s="59">
        <f t="shared" ca="1" si="27"/>
        <v>177.94224819597426</v>
      </c>
      <c r="L158" s="59">
        <f t="shared" ca="1" si="28"/>
        <v>193.98113666542639</v>
      </c>
      <c r="M158" s="59">
        <f t="shared" ca="1" si="29"/>
        <v>187.65229825648385</v>
      </c>
      <c r="N158" s="51">
        <f t="shared" ca="1" si="25"/>
        <v>6.3288384089425449</v>
      </c>
      <c r="O158" s="51">
        <f t="shared" ca="1" si="30"/>
        <v>5.6316502581954708</v>
      </c>
      <c r="P158" s="59">
        <f t="shared" ca="1" si="31"/>
        <v>9.4914576101994612</v>
      </c>
      <c r="Q158" s="59">
        <f t="shared" ca="1" si="26"/>
        <v>63.356125494939214</v>
      </c>
    </row>
    <row r="159" spans="4:17" x14ac:dyDescent="0.2">
      <c r="D159">
        <f ca="1">Sheet2!L159</f>
        <v>202.7361009709951</v>
      </c>
      <c r="F159" s="60"/>
      <c r="G159" s="59">
        <f t="shared" ca="1" si="32"/>
        <v>180.95865350631595</v>
      </c>
      <c r="H159" s="59">
        <f t="shared" ca="1" si="22"/>
        <v>180.95865350631595</v>
      </c>
      <c r="I159" s="59">
        <f t="shared" ca="1" si="23"/>
        <v>215.35271740943782</v>
      </c>
      <c r="J159" s="59">
        <f t="shared" ca="1" si="24"/>
        <v>146.56458960319409</v>
      </c>
      <c r="K159" s="59">
        <f t="shared" ca="1" si="27"/>
        <v>180.30356750788098</v>
      </c>
      <c r="L159" s="59">
        <f t="shared" ca="1" si="28"/>
        <v>196.89945810061599</v>
      </c>
      <c r="M159" s="59">
        <f t="shared" ca="1" si="29"/>
        <v>190.66905879938611</v>
      </c>
      <c r="N159" s="51">
        <f t="shared" ca="1" si="25"/>
        <v>6.2303993012298804</v>
      </c>
      <c r="O159" s="51">
        <f t="shared" ca="1" si="30"/>
        <v>6.0308162868850772</v>
      </c>
      <c r="P159" s="59">
        <f t="shared" ca="1" si="31"/>
        <v>-3.6859292910828003</v>
      </c>
      <c r="Q159" s="59">
        <f t="shared" ca="1" si="26"/>
        <v>61.708469679303093</v>
      </c>
    </row>
    <row r="160" spans="4:17" x14ac:dyDescent="0.2">
      <c r="D160">
        <f ca="1">Sheet2!L160</f>
        <v>200.23178450751013</v>
      </c>
      <c r="F160" s="60"/>
      <c r="G160" s="59">
        <f t="shared" ca="1" si="32"/>
        <v>182.11769052981293</v>
      </c>
      <c r="H160" s="59">
        <f t="shared" ca="1" si="22"/>
        <v>182.11769052981293</v>
      </c>
      <c r="I160" s="59">
        <f t="shared" ca="1" si="23"/>
        <v>218.36722013366455</v>
      </c>
      <c r="J160" s="59">
        <f t="shared" ca="1" si="24"/>
        <v>145.86816092596132</v>
      </c>
      <c r="K160" s="59">
        <f t="shared" ca="1" si="27"/>
        <v>182.20149293641708</v>
      </c>
      <c r="L160" s="59">
        <f t="shared" ca="1" si="28"/>
        <v>198.01023356958075</v>
      </c>
      <c r="M160" s="59">
        <f t="shared" ca="1" si="29"/>
        <v>192.58160394101094</v>
      </c>
      <c r="N160" s="51">
        <f t="shared" ca="1" si="25"/>
        <v>5.4286296285698086</v>
      </c>
      <c r="O160" s="51">
        <f t="shared" ca="1" si="30"/>
        <v>5.6293585146748981</v>
      </c>
      <c r="P160" s="59">
        <f t="shared" ca="1" si="31"/>
        <v>-2.5043164634849688</v>
      </c>
      <c r="Q160" s="59">
        <f t="shared" ca="1" si="26"/>
        <v>55.750631763479156</v>
      </c>
    </row>
    <row r="161" spans="4:17" x14ac:dyDescent="0.2">
      <c r="D161">
        <f ca="1">Sheet2!L161</f>
        <v>210.9678237791419</v>
      </c>
      <c r="F161" s="60"/>
      <c r="G161" s="59">
        <f t="shared" ca="1" si="32"/>
        <v>183.8588341177537</v>
      </c>
      <c r="H161" s="59">
        <f t="shared" ca="1" si="22"/>
        <v>183.8588341177537</v>
      </c>
      <c r="I161" s="59">
        <f t="shared" ca="1" si="23"/>
        <v>223.94606027499447</v>
      </c>
      <c r="J161" s="59">
        <f t="shared" ca="1" si="24"/>
        <v>143.77160796051294</v>
      </c>
      <c r="K161" s="59">
        <f t="shared" ca="1" si="27"/>
        <v>184.94114349286707</v>
      </c>
      <c r="L161" s="59">
        <f t="shared" ca="1" si="28"/>
        <v>202.32943030610113</v>
      </c>
      <c r="M161" s="59">
        <f t="shared" ca="1" si="29"/>
        <v>196.25884790863716</v>
      </c>
      <c r="N161" s="51">
        <f t="shared" ca="1" si="25"/>
        <v>6.0705823974639657</v>
      </c>
      <c r="O161" s="51">
        <f t="shared" ca="1" si="30"/>
        <v>5.9235077698676104</v>
      </c>
      <c r="P161" s="59">
        <f t="shared" ca="1" si="31"/>
        <v>10.736039271631768</v>
      </c>
      <c r="Q161" s="59">
        <f t="shared" ca="1" si="26"/>
        <v>61.491098353353294</v>
      </c>
    </row>
    <row r="162" spans="4:17" x14ac:dyDescent="0.2">
      <c r="D162">
        <f ca="1">Sheet2!L162</f>
        <v>208.66534826164548</v>
      </c>
      <c r="F162" s="60"/>
      <c r="G162" s="59">
        <f t="shared" ca="1" si="32"/>
        <v>185.63543429765576</v>
      </c>
      <c r="H162" s="59">
        <f t="shared" ca="1" si="22"/>
        <v>185.63543429765576</v>
      </c>
      <c r="I162" s="59">
        <f t="shared" ca="1" si="23"/>
        <v>227.83736727397476</v>
      </c>
      <c r="J162" s="59">
        <f t="shared" ca="1" si="24"/>
        <v>143.43350132133676</v>
      </c>
      <c r="K162" s="59">
        <f t="shared" ca="1" si="27"/>
        <v>187.20059156608406</v>
      </c>
      <c r="L162" s="59">
        <f t="shared" ca="1" si="28"/>
        <v>204.44140295794926</v>
      </c>
      <c r="M162" s="59">
        <f t="shared" ca="1" si="29"/>
        <v>198.74014797923883</v>
      </c>
      <c r="N162" s="51">
        <f t="shared" ca="1" si="25"/>
        <v>5.7012549787104376</v>
      </c>
      <c r="O162" s="51">
        <f t="shared" ca="1" si="30"/>
        <v>5.7753392424294958</v>
      </c>
      <c r="P162" s="59">
        <f t="shared" ca="1" si="31"/>
        <v>-2.3024755174964184</v>
      </c>
      <c r="Q162" s="59">
        <f t="shared" ca="1" si="26"/>
        <v>60.39266167365178</v>
      </c>
    </row>
    <row r="163" spans="4:17" x14ac:dyDescent="0.2">
      <c r="D163">
        <f ca="1">Sheet2!L163</f>
        <v>216.36050310831598</v>
      </c>
      <c r="F163" s="60"/>
      <c r="G163" s="59">
        <f t="shared" ca="1" si="32"/>
        <v>187.52328750260054</v>
      </c>
      <c r="H163" s="59">
        <f t="shared" ca="1" si="22"/>
        <v>187.52328750260054</v>
      </c>
      <c r="I163" s="59">
        <f t="shared" ca="1" si="23"/>
        <v>233.44385643462485</v>
      </c>
      <c r="J163" s="59">
        <f t="shared" ca="1" si="24"/>
        <v>141.60271857057623</v>
      </c>
      <c r="K163" s="59">
        <f t="shared" ca="1" si="27"/>
        <v>189.97772599867756</v>
      </c>
      <c r="L163" s="59">
        <f t="shared" ca="1" si="28"/>
        <v>208.41443634140487</v>
      </c>
      <c r="M163" s="59">
        <f t="shared" ca="1" si="29"/>
        <v>202.26421900505426</v>
      </c>
      <c r="N163" s="51">
        <f t="shared" ca="1" si="25"/>
        <v>6.1502173363506074</v>
      </c>
      <c r="O163" s="51">
        <f t="shared" ca="1" si="30"/>
        <v>6.0252579717102375</v>
      </c>
      <c r="P163" s="59">
        <f t="shared" ca="1" si="31"/>
        <v>7.6951548466705049</v>
      </c>
      <c r="Q163" s="59">
        <f t="shared" ca="1" si="26"/>
        <v>71.538398585895436</v>
      </c>
    </row>
    <row r="164" spans="4:17" x14ac:dyDescent="0.2">
      <c r="D164">
        <f ca="1">Sheet2!L164</f>
        <v>195.69737782363967</v>
      </c>
      <c r="F164" s="60"/>
      <c r="G164" s="59">
        <f t="shared" ca="1" si="32"/>
        <v>188.56177028603565</v>
      </c>
      <c r="H164" s="59">
        <f t="shared" ca="1" si="22"/>
        <v>188.56177028603565</v>
      </c>
      <c r="I164" s="59">
        <f t="shared" ca="1" si="23"/>
        <v>233.98821514150956</v>
      </c>
      <c r="J164" s="59">
        <f t="shared" ca="1" si="24"/>
        <v>143.13532543056175</v>
      </c>
      <c r="K164" s="59">
        <f t="shared" ca="1" si="27"/>
        <v>190.52245474391205</v>
      </c>
      <c r="L164" s="59">
        <f t="shared" ca="1" si="28"/>
        <v>204.17541683548316</v>
      </c>
      <c r="M164" s="59">
        <f t="shared" ca="1" si="29"/>
        <v>200.95085076877137</v>
      </c>
      <c r="N164" s="51">
        <f t="shared" ca="1" si="25"/>
        <v>3.2245660667117875</v>
      </c>
      <c r="O164" s="51">
        <f t="shared" ca="1" si="30"/>
        <v>4.1581300350446044</v>
      </c>
      <c r="P164" s="59">
        <f t="shared" ca="1" si="31"/>
        <v>-20.663125284676312</v>
      </c>
      <c r="Q164" s="59">
        <f t="shared" ca="1" si="26"/>
        <v>58.166996665737265</v>
      </c>
    </row>
    <row r="165" spans="4:17" x14ac:dyDescent="0.2">
      <c r="D165">
        <f ca="1">Sheet2!L165</f>
        <v>197.85713188440749</v>
      </c>
      <c r="F165" s="60"/>
      <c r="G165" s="59">
        <f t="shared" ca="1" si="32"/>
        <v>189.73513412717358</v>
      </c>
      <c r="H165" s="59">
        <f t="shared" ca="1" si="22"/>
        <v>189.73513412717358</v>
      </c>
      <c r="I165" s="59">
        <f t="shared" ca="1" si="23"/>
        <v>234.5352688481116</v>
      </c>
      <c r="J165" s="59">
        <f t="shared" ca="1" si="24"/>
        <v>144.93499940623556</v>
      </c>
      <c r="K165" s="59">
        <f t="shared" ca="1" si="27"/>
        <v>191.22099542395924</v>
      </c>
      <c r="L165" s="59">
        <f t="shared" ca="1" si="28"/>
        <v>202.0693218517913</v>
      </c>
      <c r="M165" s="59">
        <f t="shared" ca="1" si="29"/>
        <v>200.33210699189863</v>
      </c>
      <c r="N165" s="51">
        <f t="shared" ca="1" si="25"/>
        <v>1.7372148598926742</v>
      </c>
      <c r="O165" s="51">
        <f t="shared" ca="1" si="30"/>
        <v>2.5441865849433176</v>
      </c>
      <c r="P165" s="59">
        <f t="shared" ca="1" si="31"/>
        <v>2.1597540607678241</v>
      </c>
      <c r="Q165" s="59">
        <f t="shared" ca="1" si="26"/>
        <v>61.680043500320139</v>
      </c>
    </row>
    <row r="166" spans="4:17" x14ac:dyDescent="0.2">
      <c r="D166">
        <f ca="1">Sheet2!L166</f>
        <v>197.75240147280061</v>
      </c>
      <c r="F166" s="60"/>
      <c r="G166" s="59">
        <f t="shared" ca="1" si="32"/>
        <v>190.24609941766695</v>
      </c>
      <c r="H166" s="59">
        <f t="shared" ca="1" si="22"/>
        <v>190.24609941766695</v>
      </c>
      <c r="I166" s="59">
        <f t="shared" ca="1" si="23"/>
        <v>235.28638629945937</v>
      </c>
      <c r="J166" s="59">
        <f t="shared" ca="1" si="24"/>
        <v>145.20581253587454</v>
      </c>
      <c r="K166" s="59">
        <f t="shared" ca="1" si="27"/>
        <v>191.84303409527746</v>
      </c>
      <c r="L166" s="59">
        <f t="shared" ca="1" si="28"/>
        <v>200.63034839212776</v>
      </c>
      <c r="M166" s="59">
        <f t="shared" ca="1" si="29"/>
        <v>199.81616588807904</v>
      </c>
      <c r="N166" s="51">
        <f t="shared" ca="1" si="25"/>
        <v>0.81418250404871628</v>
      </c>
      <c r="O166" s="51">
        <f t="shared" ca="1" si="30"/>
        <v>1.3908505310135837</v>
      </c>
      <c r="P166" s="59">
        <f t="shared" ca="1" si="31"/>
        <v>-0.10473041160688012</v>
      </c>
      <c r="Q166" s="59">
        <f t="shared" ca="1" si="26"/>
        <v>69.254731907350276</v>
      </c>
    </row>
    <row r="167" spans="4:17" x14ac:dyDescent="0.2">
      <c r="D167">
        <f ca="1">Sheet2!L167</f>
        <v>199.64384341912529</v>
      </c>
      <c r="F167" s="60"/>
      <c r="G167" s="59">
        <f t="shared" ca="1" si="32"/>
        <v>191.0308326713976</v>
      </c>
      <c r="H167" s="59">
        <f t="shared" ca="1" si="22"/>
        <v>191.0308326713976</v>
      </c>
      <c r="I167" s="59">
        <f t="shared" ca="1" si="23"/>
        <v>236.23144991459864</v>
      </c>
      <c r="J167" s="59">
        <f t="shared" ca="1" si="24"/>
        <v>145.83021542819657</v>
      </c>
      <c r="K167" s="59">
        <f t="shared" ca="1" si="27"/>
        <v>192.58596831659631</v>
      </c>
      <c r="L167" s="59">
        <f t="shared" ca="1" si="28"/>
        <v>200.30151340112695</v>
      </c>
      <c r="M167" s="59">
        <f t="shared" ca="1" si="29"/>
        <v>199.78170139428829</v>
      </c>
      <c r="N167" s="51">
        <f t="shared" ca="1" si="25"/>
        <v>0.51981200683866291</v>
      </c>
      <c r="O167" s="51">
        <f t="shared" ca="1" si="30"/>
        <v>0.8101581815636365</v>
      </c>
      <c r="P167" s="59">
        <f t="shared" ca="1" si="31"/>
        <v>1.8914419463246759</v>
      </c>
      <c r="Q167" s="59">
        <f t="shared" ca="1" si="26"/>
        <v>65.930363286115764</v>
      </c>
    </row>
    <row r="168" spans="4:17" x14ac:dyDescent="0.2">
      <c r="D168">
        <f ca="1">Sheet2!L168</f>
        <v>205.04580760096147</v>
      </c>
      <c r="F168" s="60"/>
      <c r="G168" s="59">
        <f t="shared" ca="1" si="32"/>
        <v>192.09387432445186</v>
      </c>
      <c r="H168" s="59">
        <f t="shared" ca="1" si="22"/>
        <v>192.09387432445186</v>
      </c>
      <c r="I168" s="59">
        <f t="shared" ca="1" si="23"/>
        <v>237.82551243533521</v>
      </c>
      <c r="J168" s="59">
        <f t="shared" ca="1" si="24"/>
        <v>146.36223621356851</v>
      </c>
      <c r="K168" s="59">
        <f t="shared" ca="1" si="27"/>
        <v>193.77261967701202</v>
      </c>
      <c r="L168" s="59">
        <f t="shared" ca="1" si="28"/>
        <v>201.8829448010718</v>
      </c>
      <c r="M168" s="59">
        <f t="shared" ca="1" si="29"/>
        <v>200.83452263562293</v>
      </c>
      <c r="N168" s="51">
        <f t="shared" ca="1" si="25"/>
        <v>1.0484221654488692</v>
      </c>
      <c r="O168" s="51">
        <f t="shared" ca="1" si="30"/>
        <v>0.96900083748712507</v>
      </c>
      <c r="P168" s="59">
        <f t="shared" ca="1" si="31"/>
        <v>5.4019641818361777</v>
      </c>
      <c r="Q168" s="59">
        <f t="shared" ca="1" si="26"/>
        <v>62.338922479481141</v>
      </c>
    </row>
    <row r="169" spans="4:17" x14ac:dyDescent="0.2">
      <c r="D169">
        <f ca="1">Sheet2!L169</f>
        <v>207.49479440495855</v>
      </c>
      <c r="F169" s="60"/>
      <c r="G169" s="59">
        <f t="shared" ca="1" si="32"/>
        <v>194.05876954120816</v>
      </c>
      <c r="H169" s="59">
        <f t="shared" ca="1" si="22"/>
        <v>194.05876954120816</v>
      </c>
      <c r="I169" s="59">
        <f t="shared" ca="1" si="23"/>
        <v>237.96499439659493</v>
      </c>
      <c r="J169" s="59">
        <f t="shared" ca="1" si="24"/>
        <v>150.1525446858214</v>
      </c>
      <c r="K169" s="59">
        <f t="shared" ca="1" si="27"/>
        <v>195.07949346062597</v>
      </c>
      <c r="L169" s="59">
        <f t="shared" ca="1" si="28"/>
        <v>203.75356133570074</v>
      </c>
      <c r="M169" s="59">
        <f t="shared" ca="1" si="29"/>
        <v>202.16657698949007</v>
      </c>
      <c r="N169" s="51">
        <f t="shared" ca="1" si="25"/>
        <v>1.5869843462106701</v>
      </c>
      <c r="O169" s="51">
        <f t="shared" ca="1" si="30"/>
        <v>1.3809898433028218</v>
      </c>
      <c r="P169" s="59">
        <f t="shared" ca="1" si="31"/>
        <v>2.4489868039970872</v>
      </c>
      <c r="Q169" s="59">
        <f t="shared" ca="1" si="26"/>
        <v>58.604453791915887</v>
      </c>
    </row>
    <row r="170" spans="4:17" x14ac:dyDescent="0.2">
      <c r="D170">
        <f ca="1">Sheet2!L170</f>
        <v>205.10798943629621</v>
      </c>
      <c r="F170" s="60"/>
      <c r="G170" s="59">
        <f t="shared" ca="1" si="32"/>
        <v>195.55397037175675</v>
      </c>
      <c r="H170" s="59">
        <f t="shared" ca="1" si="22"/>
        <v>195.55397037175675</v>
      </c>
      <c r="I170" s="59">
        <f t="shared" ca="1" si="23"/>
        <v>238.18087829728751</v>
      </c>
      <c r="J170" s="59">
        <f t="shared" ca="1" si="24"/>
        <v>152.92706244622599</v>
      </c>
      <c r="K170" s="59">
        <f t="shared" ca="1" si="27"/>
        <v>196.03458831545169</v>
      </c>
      <c r="L170" s="59">
        <f t="shared" ca="1" si="28"/>
        <v>204.20503736923257</v>
      </c>
      <c r="M170" s="59">
        <f t="shared" ca="1" si="29"/>
        <v>202.7548594788513</v>
      </c>
      <c r="N170" s="51">
        <f t="shared" ca="1" si="25"/>
        <v>1.4501778903812692</v>
      </c>
      <c r="O170" s="51">
        <f t="shared" ca="1" si="30"/>
        <v>1.4271152080217868</v>
      </c>
      <c r="P170" s="59">
        <f t="shared" ca="1" si="31"/>
        <v>-2.3868049686623465</v>
      </c>
      <c r="Q170" s="59">
        <f t="shared" ca="1" si="26"/>
        <v>59.875111993769586</v>
      </c>
    </row>
    <row r="171" spans="4:17" x14ac:dyDescent="0.2">
      <c r="D171">
        <f ca="1">Sheet2!L171</f>
        <v>196.68878122706548</v>
      </c>
      <c r="F171" s="60"/>
      <c r="G171" s="59">
        <f t="shared" ca="1" si="32"/>
        <v>196.91841963778629</v>
      </c>
      <c r="H171" s="59">
        <f t="shared" ca="1" si="22"/>
        <v>196.91841963778629</v>
      </c>
      <c r="I171" s="59">
        <f t="shared" ca="1" si="23"/>
        <v>236.03976054409262</v>
      </c>
      <c r="J171" s="59">
        <f t="shared" ca="1" si="24"/>
        <v>157.79707873147996</v>
      </c>
      <c r="K171" s="59">
        <f t="shared" ca="1" si="27"/>
        <v>196.09689240227206</v>
      </c>
      <c r="L171" s="59">
        <f t="shared" ca="1" si="28"/>
        <v>201.69961865517689</v>
      </c>
      <c r="M171" s="59">
        <f t="shared" ca="1" si="29"/>
        <v>201.54164382849413</v>
      </c>
      <c r="N171" s="51">
        <f t="shared" ca="1" si="25"/>
        <v>0.15797482668276075</v>
      </c>
      <c r="O171" s="51">
        <f t="shared" ca="1" si="30"/>
        <v>0.58102162046243611</v>
      </c>
      <c r="P171" s="59">
        <f t="shared" ca="1" si="31"/>
        <v>-8.4192082092307317</v>
      </c>
      <c r="Q171" s="59">
        <f t="shared" ca="1" si="26"/>
        <v>49.848674914630998</v>
      </c>
    </row>
    <row r="172" spans="4:17" x14ac:dyDescent="0.2">
      <c r="D172">
        <f ca="1">Sheet2!L172</f>
        <v>211.62044669498025</v>
      </c>
      <c r="F172" s="60"/>
      <c r="G172" s="59">
        <f t="shared" ca="1" si="32"/>
        <v>199.70088943623853</v>
      </c>
      <c r="H172" s="59">
        <f t="shared" ca="1" si="22"/>
        <v>199.70088943623853</v>
      </c>
      <c r="I172" s="59">
        <f t="shared" ca="1" si="23"/>
        <v>229.49208764565398</v>
      </c>
      <c r="J172" s="59">
        <f t="shared" ca="1" si="24"/>
        <v>169.90969122682307</v>
      </c>
      <c r="K172" s="59">
        <f t="shared" ca="1" si="27"/>
        <v>197.57532614443477</v>
      </c>
      <c r="L172" s="59">
        <f t="shared" ca="1" si="28"/>
        <v>205.00656133511137</v>
      </c>
      <c r="M172" s="59">
        <f t="shared" ca="1" si="29"/>
        <v>203.55740440179136</v>
      </c>
      <c r="N172" s="51">
        <f t="shared" ca="1" si="25"/>
        <v>1.4491569333200118</v>
      </c>
      <c r="O172" s="51">
        <f t="shared" ca="1" si="30"/>
        <v>1.1597784957008199</v>
      </c>
      <c r="P172" s="59">
        <f t="shared" ca="1" si="31"/>
        <v>14.931665467914769</v>
      </c>
      <c r="Q172" s="59">
        <f t="shared" ca="1" si="26"/>
        <v>53.046009117602743</v>
      </c>
    </row>
    <row r="173" spans="4:17" x14ac:dyDescent="0.2">
      <c r="D173">
        <f ca="1">Sheet2!L173</f>
        <v>211.90488510796331</v>
      </c>
      <c r="F173" s="60"/>
      <c r="G173" s="59">
        <f t="shared" ca="1" si="32"/>
        <v>201.8736788485642</v>
      </c>
      <c r="H173" s="59">
        <f t="shared" ca="1" si="22"/>
        <v>201.8736788485642</v>
      </c>
      <c r="I173" s="59">
        <f t="shared" ca="1" si="23"/>
        <v>224.68754778635235</v>
      </c>
      <c r="J173" s="59">
        <f t="shared" ca="1" si="24"/>
        <v>179.05980991077604</v>
      </c>
      <c r="K173" s="59">
        <f t="shared" ca="1" si="27"/>
        <v>198.94004604572319</v>
      </c>
      <c r="L173" s="59">
        <f t="shared" ca="1" si="28"/>
        <v>207.3060025927287</v>
      </c>
      <c r="M173" s="59">
        <f t="shared" ca="1" si="29"/>
        <v>205.22690054302575</v>
      </c>
      <c r="N173" s="51">
        <f t="shared" ca="1" si="25"/>
        <v>2.0791020497029535</v>
      </c>
      <c r="O173" s="51">
        <f t="shared" ca="1" si="30"/>
        <v>1.7726608650355757</v>
      </c>
      <c r="P173" s="59">
        <f t="shared" ca="1" si="31"/>
        <v>0.28443841298306438</v>
      </c>
      <c r="Q173" s="59">
        <f t="shared" ca="1" si="26"/>
        <v>55.59549145100501</v>
      </c>
    </row>
    <row r="174" spans="4:17" x14ac:dyDescent="0.2">
      <c r="D174">
        <f ca="1">Sheet2!L174</f>
        <v>220.4381065182346</v>
      </c>
      <c r="F174" s="60"/>
      <c r="G174" s="59">
        <f t="shared" ca="1" si="32"/>
        <v>203.73618714349703</v>
      </c>
      <c r="H174" s="59">
        <f t="shared" ca="1" si="22"/>
        <v>203.73618714349703</v>
      </c>
      <c r="I174" s="59">
        <f t="shared" ca="1" si="23"/>
        <v>225.89604801460328</v>
      </c>
      <c r="J174" s="59">
        <f t="shared" ca="1" si="24"/>
        <v>181.57632627239079</v>
      </c>
      <c r="K174" s="59">
        <f t="shared" ca="1" si="27"/>
        <v>200.98748037643858</v>
      </c>
      <c r="L174" s="59">
        <f t="shared" ca="1" si="28"/>
        <v>211.68337056789736</v>
      </c>
      <c r="M174" s="59">
        <f t="shared" ca="1" si="29"/>
        <v>208.26914173806753</v>
      </c>
      <c r="N174" s="51">
        <f t="shared" ca="1" si="25"/>
        <v>3.414228829829824</v>
      </c>
      <c r="O174" s="51">
        <f t="shared" ca="1" si="30"/>
        <v>2.8670395082317413</v>
      </c>
      <c r="P174" s="59">
        <f t="shared" ca="1" si="31"/>
        <v>8.5332214102712953</v>
      </c>
      <c r="Q174" s="59">
        <f t="shared" ca="1" si="26"/>
        <v>61.486214901865843</v>
      </c>
    </row>
    <row r="175" spans="4:17" x14ac:dyDescent="0.2">
      <c r="D175">
        <f ca="1">Sheet2!L175</f>
        <v>224.76744278463156</v>
      </c>
      <c r="F175" s="60"/>
      <c r="G175" s="59">
        <f t="shared" ca="1" si="32"/>
        <v>205.29318625898469</v>
      </c>
      <c r="H175" s="59">
        <f t="shared" ca="1" si="22"/>
        <v>205.29318625898469</v>
      </c>
      <c r="I175" s="59">
        <f t="shared" ca="1" si="23"/>
        <v>229.93341347764641</v>
      </c>
      <c r="J175" s="59">
        <f t="shared" ca="1" si="24"/>
        <v>180.65295904032297</v>
      </c>
      <c r="K175" s="59">
        <f t="shared" ca="1" si="27"/>
        <v>203.2522387010284</v>
      </c>
      <c r="L175" s="59">
        <f t="shared" ca="1" si="28"/>
        <v>216.04472797347543</v>
      </c>
      <c r="M175" s="59">
        <f t="shared" ca="1" si="29"/>
        <v>211.56880194738036</v>
      </c>
      <c r="N175" s="51">
        <f t="shared" ca="1" si="25"/>
        <v>4.4759260260950668</v>
      </c>
      <c r="O175" s="51">
        <f t="shared" ca="1" si="30"/>
        <v>3.939630520140625</v>
      </c>
      <c r="P175" s="59">
        <f t="shared" ca="1" si="31"/>
        <v>4.3293362663969504</v>
      </c>
      <c r="Q175" s="59">
        <f t="shared" ca="1" si="26"/>
        <v>58.460593807609513</v>
      </c>
    </row>
    <row r="176" spans="4:17" x14ac:dyDescent="0.2">
      <c r="D176">
        <f ca="1">Sheet2!L176</f>
        <v>227.39445470951844</v>
      </c>
      <c r="F176" s="60"/>
      <c r="G176" s="59">
        <f t="shared" ca="1" si="32"/>
        <v>207.18638133130739</v>
      </c>
      <c r="H176" s="59">
        <f t="shared" ca="1" si="22"/>
        <v>207.18638133130739</v>
      </c>
      <c r="I176" s="59">
        <f t="shared" ca="1" si="23"/>
        <v>233.15053489119731</v>
      </c>
      <c r="J176" s="59">
        <f t="shared" ca="1" si="24"/>
        <v>181.22222777141747</v>
      </c>
      <c r="K176" s="59">
        <f t="shared" ca="1" si="27"/>
        <v>205.55149736850365</v>
      </c>
      <c r="L176" s="59">
        <f t="shared" ca="1" si="28"/>
        <v>219.82797021882311</v>
      </c>
      <c r="M176" s="59">
        <f t="shared" ca="1" si="29"/>
        <v>214.73393249980796</v>
      </c>
      <c r="N176" s="51">
        <f t="shared" ca="1" si="25"/>
        <v>5.094037719015148</v>
      </c>
      <c r="O176" s="51">
        <f t="shared" ca="1" si="30"/>
        <v>4.7092353193903067</v>
      </c>
      <c r="P176" s="59">
        <f t="shared" ca="1" si="31"/>
        <v>2.6270119248868866</v>
      </c>
      <c r="Q176" s="59">
        <f t="shared" ca="1" si="26"/>
        <v>61.437364636933808</v>
      </c>
    </row>
    <row r="177" spans="4:17" x14ac:dyDescent="0.2">
      <c r="D177">
        <f ca="1">Sheet2!L177</f>
        <v>247.58559890240105</v>
      </c>
      <c r="F177" s="60"/>
      <c r="G177" s="59">
        <f t="shared" ca="1" si="32"/>
        <v>209.71913264383352</v>
      </c>
      <c r="H177" s="59">
        <f t="shared" ca="1" si="22"/>
        <v>209.71913264383352</v>
      </c>
      <c r="I177" s="59">
        <f t="shared" ca="1" si="23"/>
        <v>244.80223787200592</v>
      </c>
      <c r="J177" s="59">
        <f t="shared" ca="1" si="24"/>
        <v>174.63602741566112</v>
      </c>
      <c r="K177" s="59">
        <f t="shared" ca="1" si="27"/>
        <v>209.55474513363674</v>
      </c>
      <c r="L177" s="59">
        <f t="shared" ca="1" si="28"/>
        <v>229.0805131133491</v>
      </c>
      <c r="M177" s="59">
        <f t="shared" ca="1" si="29"/>
        <v>221.3042657803266</v>
      </c>
      <c r="N177" s="51">
        <f t="shared" ca="1" si="25"/>
        <v>7.7762473330224964</v>
      </c>
      <c r="O177" s="51">
        <f t="shared" ca="1" si="30"/>
        <v>6.7539099951450998</v>
      </c>
      <c r="P177" s="59">
        <f t="shared" ca="1" si="31"/>
        <v>20.191144192882604</v>
      </c>
      <c r="Q177" s="59">
        <f t="shared" ca="1" si="26"/>
        <v>66.543476878885784</v>
      </c>
    </row>
    <row r="178" spans="4:17" x14ac:dyDescent="0.2">
      <c r="D178">
        <f ca="1">Sheet2!L178</f>
        <v>234.06248135855239</v>
      </c>
      <c r="F178" s="60"/>
      <c r="G178" s="59">
        <f t="shared" ca="1" si="32"/>
        <v>211.10115519865727</v>
      </c>
      <c r="H178" s="59">
        <f t="shared" ca="1" si="22"/>
        <v>211.10115519865727</v>
      </c>
      <c r="I178" s="59">
        <f t="shared" ca="1" si="23"/>
        <v>249.14274725346473</v>
      </c>
      <c r="J178" s="59">
        <f t="shared" ca="1" si="24"/>
        <v>173.0595631438498</v>
      </c>
      <c r="K178" s="59">
        <f t="shared" ca="1" si="27"/>
        <v>211.88881525029538</v>
      </c>
      <c r="L178" s="59">
        <f t="shared" ca="1" si="28"/>
        <v>230.74116919508356</v>
      </c>
      <c r="M178" s="59">
        <f t="shared" ca="1" si="29"/>
        <v>223.85590889597177</v>
      </c>
      <c r="N178" s="51">
        <f t="shared" ca="1" si="25"/>
        <v>6.8852602991117919</v>
      </c>
      <c r="O178" s="51">
        <f t="shared" ca="1" si="30"/>
        <v>6.8414768644562276</v>
      </c>
      <c r="P178" s="59">
        <f t="shared" ca="1" si="31"/>
        <v>-13.523117543848656</v>
      </c>
      <c r="Q178" s="59">
        <f t="shared" ca="1" si="26"/>
        <v>71.990061185318538</v>
      </c>
    </row>
    <row r="179" spans="4:17" x14ac:dyDescent="0.2">
      <c r="D179">
        <f ca="1">Sheet2!L179</f>
        <v>228.19260319740346</v>
      </c>
      <c r="F179" s="60"/>
      <c r="G179" s="59">
        <f t="shared" ca="1" si="32"/>
        <v>212.37398030997764</v>
      </c>
      <c r="H179" s="59">
        <f t="shared" ca="1" si="22"/>
        <v>212.37398030997764</v>
      </c>
      <c r="I179" s="59">
        <f t="shared" ca="1" si="23"/>
        <v>251.39557626103706</v>
      </c>
      <c r="J179" s="59">
        <f t="shared" ca="1" si="24"/>
        <v>173.35238435891821</v>
      </c>
      <c r="K179" s="59">
        <f t="shared" ca="1" si="27"/>
        <v>213.44155695954379</v>
      </c>
      <c r="L179" s="59">
        <f t="shared" ca="1" si="28"/>
        <v>229.89164719585688</v>
      </c>
      <c r="M179" s="59">
        <f t="shared" ca="1" si="29"/>
        <v>224.7232477562581</v>
      </c>
      <c r="N179" s="51">
        <f t="shared" ca="1" si="25"/>
        <v>5.1683994395987725</v>
      </c>
      <c r="O179" s="51">
        <f t="shared" ca="1" si="30"/>
        <v>5.7260919145512581</v>
      </c>
      <c r="P179" s="59">
        <f t="shared" ca="1" si="31"/>
        <v>-5.8698781611489323</v>
      </c>
      <c r="Q179" s="59">
        <f t="shared" ca="1" si="26"/>
        <v>66.678297408258913</v>
      </c>
    </row>
    <row r="180" spans="4:17" x14ac:dyDescent="0.2">
      <c r="D180">
        <f ca="1">Sheet2!L180</f>
        <v>228.02852648865067</v>
      </c>
      <c r="F180" s="60"/>
      <c r="G180" s="59">
        <f t="shared" ca="1" si="32"/>
        <v>213.76381740903471</v>
      </c>
      <c r="H180" s="59">
        <f t="shared" ca="1" si="22"/>
        <v>213.76381740903471</v>
      </c>
      <c r="I180" s="59">
        <f t="shared" ca="1" si="23"/>
        <v>253.08516131829768</v>
      </c>
      <c r="J180" s="59">
        <f t="shared" ca="1" si="24"/>
        <v>174.44247349977175</v>
      </c>
      <c r="K180" s="59">
        <f t="shared" ca="1" si="27"/>
        <v>214.83079215279207</v>
      </c>
      <c r="L180" s="59">
        <f t="shared" ca="1" si="28"/>
        <v>229.27060696012148</v>
      </c>
      <c r="M180" s="59">
        <f t="shared" ca="1" si="29"/>
        <v>225.38430350273663</v>
      </c>
      <c r="N180" s="51">
        <f t="shared" ca="1" si="25"/>
        <v>3.8863034573848552</v>
      </c>
      <c r="O180" s="51">
        <f t="shared" ca="1" si="30"/>
        <v>4.4995662764403228</v>
      </c>
      <c r="P180" s="59">
        <f t="shared" ca="1" si="31"/>
        <v>-0.16407670875278768</v>
      </c>
      <c r="Q180" s="59">
        <f t="shared" ca="1" si="26"/>
        <v>66.6348137796424</v>
      </c>
    </row>
    <row r="181" spans="4:17" x14ac:dyDescent="0.2">
      <c r="D181">
        <f ca="1">Sheet2!L181</f>
        <v>228.05641900009641</v>
      </c>
      <c r="F181" s="60"/>
      <c r="G181" s="59">
        <f t="shared" ca="1" si="32"/>
        <v>214.61824717008238</v>
      </c>
      <c r="H181" s="59">
        <f t="shared" ca="1" si="22"/>
        <v>214.61824717008238</v>
      </c>
      <c r="I181" s="59">
        <f t="shared" ca="1" si="23"/>
        <v>254.84949252836233</v>
      </c>
      <c r="J181" s="59">
        <f t="shared" ca="1" si="24"/>
        <v>174.38700181180243</v>
      </c>
      <c r="K181" s="59">
        <f t="shared" ca="1" si="27"/>
        <v>216.09037566205916</v>
      </c>
      <c r="L181" s="59">
        <f t="shared" ca="1" si="28"/>
        <v>228.86587764011313</v>
      </c>
      <c r="M181" s="59">
        <f t="shared" ca="1" si="29"/>
        <v>225.91872660220861</v>
      </c>
      <c r="N181" s="51">
        <f t="shared" ca="1" si="25"/>
        <v>2.9471510379045185</v>
      </c>
      <c r="O181" s="51">
        <f t="shared" ca="1" si="30"/>
        <v>3.4646227840831201</v>
      </c>
      <c r="P181" s="59">
        <f t="shared" ca="1" si="31"/>
        <v>2.789251144574223E-2</v>
      </c>
      <c r="Q181" s="59">
        <f t="shared" ca="1" si="26"/>
        <v>65.937275658649781</v>
      </c>
    </row>
    <row r="182" spans="4:17" x14ac:dyDescent="0.2">
      <c r="D182">
        <f ca="1">Sheet2!L182</f>
        <v>239.19933417556183</v>
      </c>
      <c r="F182" s="60"/>
      <c r="G182" s="59">
        <f t="shared" ca="1" si="32"/>
        <v>216.14494646577822</v>
      </c>
      <c r="H182" s="59">
        <f t="shared" ca="1" si="22"/>
        <v>216.14494646577822</v>
      </c>
      <c r="I182" s="59">
        <f t="shared" ca="1" si="23"/>
        <v>258.88126753578456</v>
      </c>
      <c r="J182" s="59">
        <f t="shared" ca="1" si="24"/>
        <v>173.40862539577191</v>
      </c>
      <c r="K182" s="59">
        <f t="shared" ca="1" si="27"/>
        <v>218.29122885382134</v>
      </c>
      <c r="L182" s="59">
        <f t="shared" ca="1" si="28"/>
        <v>232.31036315192938</v>
      </c>
      <c r="M182" s="59">
        <f t="shared" ca="1" si="29"/>
        <v>228.57484811687925</v>
      </c>
      <c r="N182" s="51">
        <f t="shared" ca="1" si="25"/>
        <v>3.7355150350501276</v>
      </c>
      <c r="O182" s="51">
        <f t="shared" ca="1" si="30"/>
        <v>3.6452176180611255</v>
      </c>
      <c r="P182" s="59">
        <f t="shared" ca="1" si="31"/>
        <v>11.142915175465419</v>
      </c>
      <c r="Q182" s="59">
        <f t="shared" ca="1" si="26"/>
        <v>67.998332299578379</v>
      </c>
    </row>
    <row r="183" spans="4:17" x14ac:dyDescent="0.2">
      <c r="D183">
        <f ca="1">Sheet2!L183</f>
        <v>242.90456466297573</v>
      </c>
      <c r="F183" s="60"/>
      <c r="G183" s="59">
        <f t="shared" ca="1" si="32"/>
        <v>217.47214954351119</v>
      </c>
      <c r="H183" s="59">
        <f t="shared" ca="1" si="22"/>
        <v>217.47214954351119</v>
      </c>
      <c r="I183" s="59">
        <f t="shared" ca="1" si="23"/>
        <v>263.26920172181337</v>
      </c>
      <c r="J183" s="59">
        <f t="shared" ca="1" si="24"/>
        <v>171.67509736520898</v>
      </c>
      <c r="K183" s="59">
        <f t="shared" ca="1" si="27"/>
        <v>220.63535607374081</v>
      </c>
      <c r="L183" s="59">
        <f t="shared" ca="1" si="28"/>
        <v>235.84176365561149</v>
      </c>
      <c r="M183" s="59">
        <f t="shared" ca="1" si="29"/>
        <v>231.44079142609854</v>
      </c>
      <c r="N183" s="51">
        <f t="shared" ca="1" si="25"/>
        <v>4.400972229512945</v>
      </c>
      <c r="O183" s="51">
        <f t="shared" ca="1" si="30"/>
        <v>4.1490540256956718</v>
      </c>
      <c r="P183" s="59">
        <f t="shared" ca="1" si="31"/>
        <v>3.7052304874138997</v>
      </c>
      <c r="Q183" s="59">
        <f t="shared" ca="1" si="26"/>
        <v>68.416509854244595</v>
      </c>
    </row>
    <row r="184" spans="4:17" x14ac:dyDescent="0.2">
      <c r="D184">
        <f ca="1">Sheet2!L184</f>
        <v>242.01459027821238</v>
      </c>
      <c r="F184" s="60"/>
      <c r="G184" s="59">
        <f t="shared" ca="1" si="32"/>
        <v>219.78801016623987</v>
      </c>
      <c r="H184" s="59">
        <f t="shared" ca="1" si="22"/>
        <v>219.78801016623987</v>
      </c>
      <c r="I184" s="59">
        <f t="shared" ca="1" si="23"/>
        <v>265.67590931212965</v>
      </c>
      <c r="J184" s="59">
        <f t="shared" ca="1" si="24"/>
        <v>173.90011102035012</v>
      </c>
      <c r="K184" s="59">
        <f t="shared" ca="1" si="27"/>
        <v>222.67147361702382</v>
      </c>
      <c r="L184" s="59">
        <f t="shared" ca="1" si="28"/>
        <v>237.89937252981179</v>
      </c>
      <c r="M184" s="59">
        <f t="shared" ca="1" si="29"/>
        <v>233.55555119652132</v>
      </c>
      <c r="N184" s="51">
        <f t="shared" ca="1" si="25"/>
        <v>4.3438213332904638</v>
      </c>
      <c r="O184" s="51">
        <f t="shared" ca="1" si="30"/>
        <v>4.2788988974255338</v>
      </c>
      <c r="P184" s="59">
        <f t="shared" ca="1" si="31"/>
        <v>-0.88997438476334878</v>
      </c>
      <c r="Q184" s="59">
        <f t="shared" ca="1" si="26"/>
        <v>69.498598680583655</v>
      </c>
    </row>
    <row r="185" spans="4:17" x14ac:dyDescent="0.2">
      <c r="D185">
        <f ca="1">Sheet2!L185</f>
        <v>256.52835700561053</v>
      </c>
      <c r="F185" s="60"/>
      <c r="G185" s="59">
        <f t="shared" ca="1" si="32"/>
        <v>222.72157142230003</v>
      </c>
      <c r="H185" s="59">
        <f t="shared" ca="1" si="22"/>
        <v>222.72157142230003</v>
      </c>
      <c r="I185" s="59">
        <f t="shared" ca="1" si="23"/>
        <v>271.53789746637949</v>
      </c>
      <c r="J185" s="59">
        <f t="shared" ca="1" si="24"/>
        <v>173.90524537822054</v>
      </c>
      <c r="K185" s="59">
        <f t="shared" ca="1" si="27"/>
        <v>225.89593870165115</v>
      </c>
      <c r="L185" s="59">
        <f t="shared" ca="1" si="28"/>
        <v>244.10903402174472</v>
      </c>
      <c r="M185" s="59">
        <f t="shared" ca="1" si="29"/>
        <v>238.15011235833919</v>
      </c>
      <c r="N185" s="51">
        <f t="shared" ca="1" si="25"/>
        <v>5.9589216634055333</v>
      </c>
      <c r="O185" s="51">
        <f t="shared" ca="1" si="30"/>
        <v>5.3989140747455338</v>
      </c>
      <c r="P185" s="59">
        <f t="shared" ca="1" si="31"/>
        <v>14.513766727398149</v>
      </c>
      <c r="Q185" s="59">
        <f t="shared" ca="1" si="26"/>
        <v>79.701874333317946</v>
      </c>
    </row>
    <row r="186" spans="4:17" x14ac:dyDescent="0.2">
      <c r="D186">
        <f ca="1">Sheet2!L186</f>
        <v>266.59402845285592</v>
      </c>
      <c r="F186" s="60"/>
      <c r="G186" s="59">
        <f t="shared" ca="1" si="32"/>
        <v>226.16365277130279</v>
      </c>
      <c r="H186" s="59">
        <f t="shared" ca="1" si="22"/>
        <v>226.16365277130279</v>
      </c>
      <c r="I186" s="59">
        <f t="shared" ca="1" si="23"/>
        <v>279.14178762192296</v>
      </c>
      <c r="J186" s="59">
        <f t="shared" ca="1" si="24"/>
        <v>173.18551792068263</v>
      </c>
      <c r="K186" s="59">
        <f t="shared" ca="1" si="27"/>
        <v>229.77194724938494</v>
      </c>
      <c r="L186" s="59">
        <f t="shared" ca="1" si="28"/>
        <v>251.60403216544847</v>
      </c>
      <c r="M186" s="59">
        <f t="shared" ca="1" si="29"/>
        <v>243.83889557724257</v>
      </c>
      <c r="N186" s="51">
        <f t="shared" ca="1" si="25"/>
        <v>7.7651365882059054</v>
      </c>
      <c r="O186" s="51">
        <f t="shared" ca="1" si="30"/>
        <v>6.9763957503857821</v>
      </c>
      <c r="P186" s="59">
        <f t="shared" ca="1" si="31"/>
        <v>10.065671447245393</v>
      </c>
      <c r="Q186" s="59">
        <f t="shared" ca="1" si="26"/>
        <v>78.671594233594845</v>
      </c>
    </row>
    <row r="187" spans="4:17" x14ac:dyDescent="0.2">
      <c r="D187">
        <f ca="1">Sheet2!L187</f>
        <v>262.8049278027168</v>
      </c>
      <c r="F187" s="60"/>
      <c r="G187" s="59">
        <f t="shared" ca="1" si="32"/>
        <v>229.32170699048234</v>
      </c>
      <c r="H187" s="59">
        <f t="shared" ca="1" si="22"/>
        <v>229.32170699048234</v>
      </c>
      <c r="I187" s="59">
        <f t="shared" ca="1" si="23"/>
        <v>283.92703054656909</v>
      </c>
      <c r="J187" s="59">
        <f t="shared" ca="1" si="24"/>
        <v>174.71638343439562</v>
      </c>
      <c r="K187" s="59">
        <f t="shared" ca="1" si="27"/>
        <v>232.91794539732132</v>
      </c>
      <c r="L187" s="59">
        <f t="shared" ca="1" si="28"/>
        <v>255.33766404453792</v>
      </c>
      <c r="M187" s="59">
        <f t="shared" ca="1" si="29"/>
        <v>247.63210202233745</v>
      </c>
      <c r="N187" s="51">
        <f t="shared" ca="1" si="25"/>
        <v>7.7055620222004677</v>
      </c>
      <c r="O187" s="51">
        <f t="shared" ca="1" si="30"/>
        <v>7.4625065982622392</v>
      </c>
      <c r="P187" s="59">
        <f t="shared" ca="1" si="31"/>
        <v>-3.7891006501391189</v>
      </c>
      <c r="Q187" s="59">
        <f t="shared" ca="1" si="26"/>
        <v>75.610770526354656</v>
      </c>
    </row>
    <row r="188" spans="4:17" x14ac:dyDescent="0.2">
      <c r="D188">
        <f ca="1">Sheet2!L188</f>
        <v>280.25784499287823</v>
      </c>
      <c r="F188" s="60"/>
      <c r="G188" s="59">
        <f t="shared" ca="1" si="32"/>
        <v>233.08230886007814</v>
      </c>
      <c r="H188" s="59">
        <f t="shared" ca="1" si="22"/>
        <v>233.08230886007814</v>
      </c>
      <c r="I188" s="59">
        <f t="shared" ca="1" si="23"/>
        <v>293.64032536015452</v>
      </c>
      <c r="J188" s="59">
        <f t="shared" ca="1" si="24"/>
        <v>172.52429236000177</v>
      </c>
      <c r="K188" s="59">
        <f t="shared" ca="1" si="27"/>
        <v>237.42650726356482</v>
      </c>
      <c r="L188" s="59">
        <f t="shared" ca="1" si="28"/>
        <v>263.64439102731802</v>
      </c>
      <c r="M188" s="59">
        <f t="shared" ca="1" si="29"/>
        <v>254.15725061644562</v>
      </c>
      <c r="N188" s="51">
        <f t="shared" ca="1" si="25"/>
        <v>9.4871404108723993</v>
      </c>
      <c r="O188" s="51">
        <f t="shared" ca="1" si="30"/>
        <v>8.8122624733356787</v>
      </c>
      <c r="P188" s="59">
        <f t="shared" ca="1" si="31"/>
        <v>17.452917190161429</v>
      </c>
      <c r="Q188" s="59">
        <f t="shared" ca="1" si="26"/>
        <v>77.619639511791931</v>
      </c>
    </row>
    <row r="189" spans="4:17" x14ac:dyDescent="0.2">
      <c r="D189">
        <f ca="1">Sheet2!L189</f>
        <v>280.1010297291333</v>
      </c>
      <c r="F189" s="60"/>
      <c r="G189" s="59">
        <f t="shared" ca="1" si="32"/>
        <v>236.71262062628688</v>
      </c>
      <c r="H189" s="59">
        <f t="shared" ca="1" si="22"/>
        <v>236.71262062628688</v>
      </c>
      <c r="I189" s="59">
        <f t="shared" ca="1" si="23"/>
        <v>301.3787233450995</v>
      </c>
      <c r="J189" s="59">
        <f t="shared" ca="1" si="24"/>
        <v>172.04651790747425</v>
      </c>
      <c r="K189" s="59">
        <f t="shared" ca="1" si="27"/>
        <v>241.49074749838084</v>
      </c>
      <c r="L189" s="59">
        <f t="shared" ca="1" si="28"/>
        <v>269.12993726125649</v>
      </c>
      <c r="M189" s="59">
        <f t="shared" ca="1" si="29"/>
        <v>259.34600643898318</v>
      </c>
      <c r="N189" s="51">
        <f t="shared" ca="1" si="25"/>
        <v>9.7839308222733052</v>
      </c>
      <c r="O189" s="51">
        <f t="shared" ca="1" si="30"/>
        <v>9.4600413726274297</v>
      </c>
      <c r="P189" s="59">
        <f t="shared" ca="1" si="31"/>
        <v>-0.1568152637449316</v>
      </c>
      <c r="Q189" s="59">
        <f t="shared" ca="1" si="26"/>
        <v>76.57215044776683</v>
      </c>
    </row>
    <row r="190" spans="4:17" x14ac:dyDescent="0.2">
      <c r="D190">
        <f ca="1">Sheet2!L190</f>
        <v>292.64725818529922</v>
      </c>
      <c r="F190" s="60"/>
      <c r="G190" s="59">
        <f t="shared" ca="1" si="32"/>
        <v>241.08958406373708</v>
      </c>
      <c r="H190" s="59">
        <f t="shared" ca="1" si="22"/>
        <v>241.08958406373708</v>
      </c>
      <c r="I190" s="59">
        <f t="shared" ca="1" si="23"/>
        <v>310.92458511199254</v>
      </c>
      <c r="J190" s="59">
        <f t="shared" ca="1" si="24"/>
        <v>171.25458301548164</v>
      </c>
      <c r="K190" s="59">
        <f t="shared" ca="1" si="27"/>
        <v>246.36279613523021</v>
      </c>
      <c r="L190" s="59">
        <f t="shared" ca="1" si="28"/>
        <v>276.96904423593742</v>
      </c>
      <c r="M190" s="59">
        <f t="shared" ca="1" si="29"/>
        <v>266.00625678824639</v>
      </c>
      <c r="N190" s="51">
        <f t="shared" ca="1" si="25"/>
        <v>10.962787447691028</v>
      </c>
      <c r="O190" s="51">
        <f t="shared" ca="1" si="30"/>
        <v>10.461872089336495</v>
      </c>
      <c r="P190" s="59">
        <f t="shared" ca="1" si="31"/>
        <v>12.54622845616592</v>
      </c>
      <c r="Q190" s="59">
        <f t="shared" ca="1" si="26"/>
        <v>78.609931075551913</v>
      </c>
    </row>
    <row r="191" spans="4:17" x14ac:dyDescent="0.2">
      <c r="D191">
        <f ca="1">Sheet2!L191</f>
        <v>275.74077026689656</v>
      </c>
      <c r="F191" s="60"/>
      <c r="G191" s="59">
        <f t="shared" ca="1" si="32"/>
        <v>245.04218351572862</v>
      </c>
      <c r="H191" s="59">
        <f t="shared" ca="1" si="22"/>
        <v>245.04218351572862</v>
      </c>
      <c r="I191" s="59">
        <f t="shared" ca="1" si="23"/>
        <v>311.7189430877404</v>
      </c>
      <c r="J191" s="59">
        <f t="shared" ca="1" si="24"/>
        <v>178.36542394371688</v>
      </c>
      <c r="K191" s="59">
        <f t="shared" ca="1" si="27"/>
        <v>249.16069843348413</v>
      </c>
      <c r="L191" s="59">
        <f t="shared" ca="1" si="28"/>
        <v>276.5596195795905</v>
      </c>
      <c r="M191" s="59">
        <f t="shared" ca="1" si="29"/>
        <v>267.95315948397644</v>
      </c>
      <c r="N191" s="51">
        <f t="shared" ca="1" si="25"/>
        <v>8.606460095614068</v>
      </c>
      <c r="O191" s="51">
        <f t="shared" ca="1" si="30"/>
        <v>9.2249307601882116</v>
      </c>
      <c r="P191" s="59">
        <f t="shared" ca="1" si="31"/>
        <v>-16.906487918402661</v>
      </c>
      <c r="Q191" s="59">
        <f t="shared" ca="1" si="26"/>
        <v>62.71067090216485</v>
      </c>
    </row>
    <row r="192" spans="4:17" x14ac:dyDescent="0.2">
      <c r="D192">
        <f ca="1">Sheet2!L192</f>
        <v>269.50776798943667</v>
      </c>
      <c r="F192" s="60"/>
      <c r="G192" s="59">
        <f t="shared" ca="1" si="32"/>
        <v>247.93654958045144</v>
      </c>
      <c r="H192" s="59">
        <f t="shared" ca="1" si="22"/>
        <v>247.93654958045144</v>
      </c>
      <c r="I192" s="59">
        <f t="shared" ca="1" si="23"/>
        <v>312.53334746812209</v>
      </c>
      <c r="J192" s="59">
        <f t="shared" ca="1" si="24"/>
        <v>183.33975169278079</v>
      </c>
      <c r="K192" s="59">
        <f t="shared" ca="1" si="27"/>
        <v>251.09851458167009</v>
      </c>
      <c r="L192" s="59">
        <f t="shared" ca="1" si="28"/>
        <v>274.2090023828726</v>
      </c>
      <c r="M192" s="59">
        <f t="shared" ca="1" si="29"/>
        <v>268.26408118506851</v>
      </c>
      <c r="N192" s="51">
        <f t="shared" ca="1" si="25"/>
        <v>5.9449211978040921</v>
      </c>
      <c r="O192" s="51">
        <f t="shared" ca="1" si="30"/>
        <v>7.0382577185987989</v>
      </c>
      <c r="P192" s="59">
        <f t="shared" ca="1" si="31"/>
        <v>-6.2330022774598888</v>
      </c>
      <c r="Q192" s="59">
        <f t="shared" ca="1" si="26"/>
        <v>67.12929194639905</v>
      </c>
    </row>
    <row r="193" spans="4:17" x14ac:dyDescent="0.2">
      <c r="D193">
        <f ca="1">Sheet2!L193</f>
        <v>259.1263847056382</v>
      </c>
      <c r="F193" s="60"/>
      <c r="G193" s="59">
        <f t="shared" ca="1" si="32"/>
        <v>250.29762456033524</v>
      </c>
      <c r="H193" s="59">
        <f t="shared" ca="1" si="22"/>
        <v>250.29762456033524</v>
      </c>
      <c r="I193" s="59">
        <f t="shared" ca="1" si="23"/>
        <v>310.80759764456229</v>
      </c>
      <c r="J193" s="59">
        <f t="shared" ca="1" si="24"/>
        <v>189.78765147610818</v>
      </c>
      <c r="K193" s="59">
        <f t="shared" ca="1" si="27"/>
        <v>251.86307364109564</v>
      </c>
      <c r="L193" s="59">
        <f t="shared" ca="1" si="28"/>
        <v>269.18146315712784</v>
      </c>
      <c r="M193" s="59">
        <f t="shared" ca="1" si="29"/>
        <v>266.43654188918242</v>
      </c>
      <c r="N193" s="51">
        <f t="shared" ca="1" si="25"/>
        <v>2.7449212679454149</v>
      </c>
      <c r="O193" s="51">
        <f t="shared" ca="1" si="30"/>
        <v>4.1760334181632093</v>
      </c>
      <c r="P193" s="59">
        <f t="shared" ca="1" si="31"/>
        <v>-10.381383283798471</v>
      </c>
      <c r="Q193" s="59">
        <f t="shared" ca="1" si="26"/>
        <v>64.324449646737662</v>
      </c>
    </row>
    <row r="194" spans="4:17" x14ac:dyDescent="0.2">
      <c r="D194">
        <f ca="1">Sheet2!L194</f>
        <v>235.73447722603089</v>
      </c>
      <c r="F194" s="60"/>
      <c r="G194" s="59">
        <f t="shared" ca="1" si="32"/>
        <v>251.06244309572503</v>
      </c>
      <c r="H194" s="59">
        <f t="shared" ref="H194:H251" ca="1" si="33">SUM(OFFSET(H194,(-1*$T$2+1),-4,$T$2,1))/$T$2</f>
        <v>251.06244309572503</v>
      </c>
      <c r="I194" s="59">
        <f t="shared" ref="I194:I251" ca="1" si="34">H194+$T$3*STDEV(OFFSET(I194,(-1*$T$2+1),-5,$T$2,1))</f>
        <v>309.25470426476033</v>
      </c>
      <c r="J194" s="59">
        <f t="shared" ref="J194:J251" ca="1" si="35">H194-$T$3*STDEV(OFFSET(J194,(-1*$T$2+1),-6,$T$2,1))</f>
        <v>192.87018192668972</v>
      </c>
      <c r="K194" s="59">
        <f t="shared" ca="1" si="27"/>
        <v>250.3270168396609</v>
      </c>
      <c r="L194" s="59">
        <f t="shared" ca="1" si="28"/>
        <v>258.03246784676219</v>
      </c>
      <c r="M194" s="59">
        <f t="shared" ca="1" si="29"/>
        <v>260.29612895655214</v>
      </c>
      <c r="N194" s="51">
        <f t="shared" ref="N194:N251" ca="1" si="36">L194-M194</f>
        <v>-2.2636611097899504</v>
      </c>
      <c r="O194" s="51">
        <f t="shared" ca="1" si="30"/>
        <v>-0.11709626713889709</v>
      </c>
      <c r="P194" s="59">
        <f t="shared" ca="1" si="31"/>
        <v>-23.391907479607312</v>
      </c>
      <c r="Q194" s="59">
        <f t="shared" ref="Q194:Q251" ca="1" si="37">100-100/(1+(SUMIF(OFFSET(Q194,(-1*$T$7)+1,-1,$T$7,1),"&gt;=0")/$T$7)/ABS((SUMIF(OFFSET(Q194,(-1*$T$7)+1,-1,$T$7,1),"&lt;0")/$T$7)))</f>
        <v>52.936645318234646</v>
      </c>
    </row>
    <row r="195" spans="4:17" x14ac:dyDescent="0.2">
      <c r="D195">
        <f ca="1">Sheet2!L195</f>
        <v>230.67931560284975</v>
      </c>
      <c r="F195" s="60"/>
      <c r="G195" s="59">
        <f t="shared" ca="1" si="32"/>
        <v>251.35803673663594</v>
      </c>
      <c r="H195" s="59">
        <f t="shared" ca="1" si="33"/>
        <v>251.35803673663594</v>
      </c>
      <c r="I195" s="59">
        <f t="shared" ca="1" si="34"/>
        <v>308.59269660757462</v>
      </c>
      <c r="J195" s="59">
        <f t="shared" ca="1" si="35"/>
        <v>194.12337686569725</v>
      </c>
      <c r="K195" s="59">
        <f t="shared" ref="K195:K251" ca="1" si="38">D195*2/(1+$T$2)+K194*(1-2/(1+$T$2))</f>
        <v>248.45580719805983</v>
      </c>
      <c r="L195" s="59">
        <f t="shared" ref="L195:L251" ca="1" si="39">D195*2/(1+$T$4)+L194*(1-2/(1+$T$4))</f>
        <v>248.91475043212472</v>
      </c>
      <c r="M195" s="59">
        <f t="shared" ref="M195:M251" ca="1" si="40">D195*2/(1+$T$5)+M194*(1-2/(1+$T$5))</f>
        <v>254.37276628581168</v>
      </c>
      <c r="N195" s="51">
        <f t="shared" ca="1" si="36"/>
        <v>-5.458015853686959</v>
      </c>
      <c r="O195" s="51">
        <f t="shared" ref="O195:O251" ca="1" si="41">N195*2/(1+$T$6)+O194*(1-2/(1+$T$6))</f>
        <v>-3.6777093248376049</v>
      </c>
      <c r="P195" s="59">
        <f t="shared" ref="P195:P251" ca="1" si="42">D195-D194</f>
        <v>-5.0551616231811352</v>
      </c>
      <c r="Q195" s="59">
        <f t="shared" ca="1" si="37"/>
        <v>50.962668199125133</v>
      </c>
    </row>
    <row r="196" spans="4:17" x14ac:dyDescent="0.2">
      <c r="D196">
        <f ca="1">Sheet2!L196</f>
        <v>238.93575336204665</v>
      </c>
      <c r="F196" s="60"/>
      <c r="G196" s="59">
        <f t="shared" ca="1" si="32"/>
        <v>251.93510166926234</v>
      </c>
      <c r="H196" s="59">
        <f t="shared" ca="1" si="33"/>
        <v>251.93510166926234</v>
      </c>
      <c r="I196" s="59">
        <f t="shared" ca="1" si="34"/>
        <v>307.66667420613038</v>
      </c>
      <c r="J196" s="59">
        <f t="shared" ca="1" si="35"/>
        <v>196.20352913239432</v>
      </c>
      <c r="K196" s="59">
        <f t="shared" ca="1" si="38"/>
        <v>247.54913540415382</v>
      </c>
      <c r="L196" s="59">
        <f t="shared" ca="1" si="39"/>
        <v>245.58841807543206</v>
      </c>
      <c r="M196" s="59">
        <f t="shared" ca="1" si="40"/>
        <v>251.28536370105869</v>
      </c>
      <c r="N196" s="51">
        <f t="shared" ca="1" si="36"/>
        <v>-5.6969456256266255</v>
      </c>
      <c r="O196" s="51">
        <f t="shared" ca="1" si="41"/>
        <v>-5.0238668586969517</v>
      </c>
      <c r="P196" s="59">
        <f t="shared" ca="1" si="42"/>
        <v>8.2564377591968992</v>
      </c>
      <c r="Q196" s="59">
        <f t="shared" ca="1" si="37"/>
        <v>49.901165164687797</v>
      </c>
    </row>
    <row r="197" spans="4:17" x14ac:dyDescent="0.2">
      <c r="D197">
        <f ca="1">Sheet2!L197</f>
        <v>224.37071197742321</v>
      </c>
      <c r="F197" s="60"/>
      <c r="G197" s="59">
        <f t="shared" ca="1" si="32"/>
        <v>250.77435732301348</v>
      </c>
      <c r="H197" s="59">
        <f t="shared" ca="1" si="33"/>
        <v>250.77435732301348</v>
      </c>
      <c r="I197" s="59">
        <f t="shared" ca="1" si="34"/>
        <v>308.99953611862827</v>
      </c>
      <c r="J197" s="59">
        <f t="shared" ca="1" si="35"/>
        <v>192.54917852739865</v>
      </c>
      <c r="K197" s="59">
        <f t="shared" ca="1" si="38"/>
        <v>245.34166650636996</v>
      </c>
      <c r="L197" s="59">
        <f t="shared" ca="1" si="39"/>
        <v>238.51584937609579</v>
      </c>
      <c r="M197" s="59">
        <f t="shared" ca="1" si="40"/>
        <v>245.90243335633158</v>
      </c>
      <c r="N197" s="51">
        <f t="shared" ca="1" si="36"/>
        <v>-7.3865839802357982</v>
      </c>
      <c r="O197" s="51">
        <f t="shared" ca="1" si="41"/>
        <v>-6.5990116063895163</v>
      </c>
      <c r="P197" s="59">
        <f t="shared" ca="1" si="42"/>
        <v>-14.565041384623441</v>
      </c>
      <c r="Q197" s="59">
        <f t="shared" ca="1" si="37"/>
        <v>43.573733713352723</v>
      </c>
    </row>
    <row r="198" spans="4:17" x14ac:dyDescent="0.2">
      <c r="D198">
        <f ca="1">Sheet2!L198</f>
        <v>207.08917935625593</v>
      </c>
      <c r="F198" s="60"/>
      <c r="G198" s="59">
        <f t="shared" ca="1" si="32"/>
        <v>249.42569222289862</v>
      </c>
      <c r="H198" s="59">
        <f t="shared" ca="1" si="33"/>
        <v>249.42569222289862</v>
      </c>
      <c r="I198" s="59">
        <f t="shared" ca="1" si="34"/>
        <v>312.86164346157801</v>
      </c>
      <c r="J198" s="59">
        <f t="shared" ca="1" si="35"/>
        <v>185.98974098421922</v>
      </c>
      <c r="K198" s="59">
        <f t="shared" ca="1" si="38"/>
        <v>241.6985724920734</v>
      </c>
      <c r="L198" s="59">
        <f t="shared" ca="1" si="39"/>
        <v>228.04029270281586</v>
      </c>
      <c r="M198" s="59">
        <f t="shared" ca="1" si="40"/>
        <v>238.13978255631648</v>
      </c>
      <c r="N198" s="51">
        <f t="shared" ca="1" si="36"/>
        <v>-10.099489853500614</v>
      </c>
      <c r="O198" s="51">
        <f t="shared" ca="1" si="41"/>
        <v>-8.9326637711302492</v>
      </c>
      <c r="P198" s="59">
        <f t="shared" ca="1" si="42"/>
        <v>-17.281532621167287</v>
      </c>
      <c r="Q198" s="59">
        <f t="shared" ca="1" si="37"/>
        <v>39.126276605544497</v>
      </c>
    </row>
    <row r="199" spans="4:17" x14ac:dyDescent="0.2">
      <c r="D199">
        <f ca="1">Sheet2!L199</f>
        <v>202.43797358352037</v>
      </c>
      <c r="F199" s="60"/>
      <c r="G199" s="59">
        <f t="shared" ca="1" si="32"/>
        <v>248.1379607422044</v>
      </c>
      <c r="H199" s="59">
        <f t="shared" ca="1" si="33"/>
        <v>248.1379607422044</v>
      </c>
      <c r="I199" s="59">
        <f t="shared" ca="1" si="34"/>
        <v>316.76923812301129</v>
      </c>
      <c r="J199" s="59">
        <f t="shared" ca="1" si="35"/>
        <v>179.50668336139751</v>
      </c>
      <c r="K199" s="59">
        <f t="shared" ca="1" si="38"/>
        <v>237.95946783411597</v>
      </c>
      <c r="L199" s="59">
        <f t="shared" ca="1" si="39"/>
        <v>219.50618632971737</v>
      </c>
      <c r="M199" s="59">
        <f t="shared" ca="1" si="40"/>
        <v>230.99942076175728</v>
      </c>
      <c r="N199" s="51">
        <f t="shared" ca="1" si="36"/>
        <v>-11.493234432039912</v>
      </c>
      <c r="O199" s="51">
        <f t="shared" ca="1" si="41"/>
        <v>-10.639710878403358</v>
      </c>
      <c r="P199" s="59">
        <f t="shared" ca="1" si="42"/>
        <v>-4.6512057727355511</v>
      </c>
      <c r="Q199" s="59">
        <f t="shared" ca="1" si="37"/>
        <v>32.057538238753764</v>
      </c>
    </row>
    <row r="200" spans="4:17" x14ac:dyDescent="0.2">
      <c r="D200">
        <f ca="1">Sheet2!L200</f>
        <v>216.36257194994735</v>
      </c>
      <c r="F200" s="60"/>
      <c r="G200" s="59">
        <f t="shared" ca="1" si="32"/>
        <v>247.55466301526931</v>
      </c>
      <c r="H200" s="59">
        <f t="shared" ca="1" si="33"/>
        <v>247.55466301526931</v>
      </c>
      <c r="I200" s="59">
        <f t="shared" ca="1" si="34"/>
        <v>317.89997932530076</v>
      </c>
      <c r="J200" s="59">
        <f t="shared" ca="1" si="35"/>
        <v>177.20934670523786</v>
      </c>
      <c r="K200" s="59">
        <f t="shared" ca="1" si="38"/>
        <v>235.90262060705228</v>
      </c>
      <c r="L200" s="59">
        <f t="shared" ca="1" si="39"/>
        <v>218.45831486979404</v>
      </c>
      <c r="M200" s="59">
        <f t="shared" ca="1" si="40"/>
        <v>228.07205099939529</v>
      </c>
      <c r="N200" s="51">
        <f t="shared" ca="1" si="36"/>
        <v>-9.61373612960125</v>
      </c>
      <c r="O200" s="51">
        <f t="shared" ca="1" si="41"/>
        <v>-9.9557277125352872</v>
      </c>
      <c r="P200" s="59">
        <f t="shared" ca="1" si="42"/>
        <v>13.924598366426977</v>
      </c>
      <c r="Q200" s="59">
        <f t="shared" ca="1" si="37"/>
        <v>33.753520565415982</v>
      </c>
    </row>
    <row r="201" spans="4:17" x14ac:dyDescent="0.2">
      <c r="D201">
        <f ca="1">Sheet2!L201</f>
        <v>214.39898015090236</v>
      </c>
      <c r="F201" s="60"/>
      <c r="G201" s="59">
        <f t="shared" ca="1" si="32"/>
        <v>246.87179107280957</v>
      </c>
      <c r="H201" s="59">
        <f t="shared" ca="1" si="33"/>
        <v>246.87179107280957</v>
      </c>
      <c r="I201" s="59">
        <f t="shared" ca="1" si="34"/>
        <v>319.19729988101079</v>
      </c>
      <c r="J201" s="59">
        <f t="shared" ca="1" si="35"/>
        <v>174.54628226460835</v>
      </c>
      <c r="K201" s="59">
        <f t="shared" ca="1" si="38"/>
        <v>233.85465484932374</v>
      </c>
      <c r="L201" s="59">
        <f t="shared" ca="1" si="39"/>
        <v>217.10520329683015</v>
      </c>
      <c r="M201" s="59">
        <f t="shared" ca="1" si="40"/>
        <v>225.33743682969671</v>
      </c>
      <c r="N201" s="51">
        <f t="shared" ca="1" si="36"/>
        <v>-8.2322335328665588</v>
      </c>
      <c r="O201" s="51">
        <f t="shared" ca="1" si="41"/>
        <v>-8.8067315927561349</v>
      </c>
      <c r="P201" s="59">
        <f t="shared" ca="1" si="42"/>
        <v>-1.9635917990449911</v>
      </c>
      <c r="Q201" s="59">
        <f t="shared" ca="1" si="37"/>
        <v>34.156864405202839</v>
      </c>
    </row>
    <row r="202" spans="4:17" x14ac:dyDescent="0.2">
      <c r="D202">
        <f ca="1">Sheet2!L202</f>
        <v>223.06914951162065</v>
      </c>
      <c r="F202" s="60"/>
      <c r="G202" s="59">
        <f t="shared" ca="1" si="32"/>
        <v>246.06528183961254</v>
      </c>
      <c r="H202" s="59">
        <f t="shared" ca="1" si="33"/>
        <v>246.06528183961254</v>
      </c>
      <c r="I202" s="59">
        <f t="shared" ca="1" si="34"/>
        <v>319.73942157359477</v>
      </c>
      <c r="J202" s="59">
        <f t="shared" ca="1" si="35"/>
        <v>172.39114210563031</v>
      </c>
      <c r="K202" s="59">
        <f t="shared" ca="1" si="38"/>
        <v>232.82746386478061</v>
      </c>
      <c r="L202" s="59">
        <f t="shared" ca="1" si="39"/>
        <v>219.09318536842699</v>
      </c>
      <c r="M202" s="59">
        <f t="shared" ca="1" si="40"/>
        <v>224.88377936608151</v>
      </c>
      <c r="N202" s="51">
        <f t="shared" ca="1" si="36"/>
        <v>-5.7905939976545255</v>
      </c>
      <c r="O202" s="51">
        <f t="shared" ca="1" si="41"/>
        <v>-6.7959731960217287</v>
      </c>
      <c r="P202" s="59">
        <f t="shared" ca="1" si="42"/>
        <v>8.6701693607182904</v>
      </c>
      <c r="Q202" s="59">
        <f t="shared" ca="1" si="37"/>
        <v>30.140547245737466</v>
      </c>
    </row>
    <row r="203" spans="4:17" x14ac:dyDescent="0.2">
      <c r="D203">
        <f ca="1">Sheet2!L203</f>
        <v>218.18076282900688</v>
      </c>
      <c r="F203" s="60"/>
      <c r="G203" s="59">
        <f t="shared" ca="1" si="32"/>
        <v>244.82909174791411</v>
      </c>
      <c r="H203" s="59">
        <f t="shared" ca="1" si="33"/>
        <v>244.82909174791411</v>
      </c>
      <c r="I203" s="59">
        <f t="shared" ca="1" si="34"/>
        <v>320.46784804127799</v>
      </c>
      <c r="J203" s="59">
        <f t="shared" ca="1" si="35"/>
        <v>169.19033545455022</v>
      </c>
      <c r="K203" s="59">
        <f t="shared" ca="1" si="38"/>
        <v>231.43253995661169</v>
      </c>
      <c r="L203" s="59">
        <f t="shared" ca="1" si="39"/>
        <v>218.78904452195366</v>
      </c>
      <c r="M203" s="59">
        <f t="shared" ca="1" si="40"/>
        <v>223.5431760586666</v>
      </c>
      <c r="N203" s="51">
        <f t="shared" ca="1" si="36"/>
        <v>-4.7541315367129471</v>
      </c>
      <c r="O203" s="51">
        <f t="shared" ca="1" si="41"/>
        <v>-5.4347454231492076</v>
      </c>
      <c r="P203" s="59">
        <f t="shared" ca="1" si="42"/>
        <v>-4.8883866826137705</v>
      </c>
      <c r="Q203" s="59">
        <f t="shared" ca="1" si="37"/>
        <v>29.181585320960693</v>
      </c>
    </row>
    <row r="204" spans="4:17" x14ac:dyDescent="0.2">
      <c r="D204">
        <f ca="1">Sheet2!L204</f>
        <v>228.64636540289422</v>
      </c>
      <c r="F204" s="60"/>
      <c r="G204" s="59">
        <f t="shared" ca="1" si="32"/>
        <v>244.16068050414819</v>
      </c>
      <c r="H204" s="59">
        <f t="shared" ca="1" si="33"/>
        <v>244.16068050414819</v>
      </c>
      <c r="I204" s="59">
        <f t="shared" ca="1" si="34"/>
        <v>320.44139465107094</v>
      </c>
      <c r="J204" s="59">
        <f t="shared" ca="1" si="35"/>
        <v>167.87996635722547</v>
      </c>
      <c r="K204" s="59">
        <f t="shared" ca="1" si="38"/>
        <v>231.16718999911481</v>
      </c>
      <c r="L204" s="59">
        <f t="shared" ca="1" si="39"/>
        <v>222.07481814893384</v>
      </c>
      <c r="M204" s="59">
        <f t="shared" ca="1" si="40"/>
        <v>224.56381392751214</v>
      </c>
      <c r="N204" s="51">
        <f t="shared" ca="1" si="36"/>
        <v>-2.4889957785782997</v>
      </c>
      <c r="O204" s="51">
        <f t="shared" ca="1" si="41"/>
        <v>-3.4709123267686026</v>
      </c>
      <c r="P204" s="59">
        <f t="shared" ca="1" si="42"/>
        <v>10.465602573887338</v>
      </c>
      <c r="Q204" s="59">
        <f t="shared" ca="1" si="37"/>
        <v>28.176728908744977</v>
      </c>
    </row>
    <row r="205" spans="4:17" x14ac:dyDescent="0.2">
      <c r="D205">
        <f ca="1">Sheet2!L205</f>
        <v>241.28618694208222</v>
      </c>
      <c r="F205" s="60"/>
      <c r="G205" s="59">
        <f t="shared" ca="1" si="32"/>
        <v>243.39857200097177</v>
      </c>
      <c r="H205" s="59">
        <f t="shared" ca="1" si="33"/>
        <v>243.39857200097177</v>
      </c>
      <c r="I205" s="59">
        <f t="shared" ca="1" si="34"/>
        <v>319.2703764119139</v>
      </c>
      <c r="J205" s="59">
        <f t="shared" ca="1" si="35"/>
        <v>167.52676759002964</v>
      </c>
      <c r="K205" s="59">
        <f t="shared" ca="1" si="38"/>
        <v>232.13090399368315</v>
      </c>
      <c r="L205" s="59">
        <f t="shared" ca="1" si="39"/>
        <v>228.47860774665</v>
      </c>
      <c r="M205" s="59">
        <f t="shared" ca="1" si="40"/>
        <v>227.90828853042615</v>
      </c>
      <c r="N205" s="51">
        <f t="shared" ca="1" si="36"/>
        <v>0.57031921622385084</v>
      </c>
      <c r="O205" s="51">
        <f t="shared" ca="1" si="41"/>
        <v>-0.77675796477363379</v>
      </c>
      <c r="P205" s="59">
        <f t="shared" ca="1" si="42"/>
        <v>12.639821539188006</v>
      </c>
      <c r="Q205" s="59">
        <f t="shared" ca="1" si="37"/>
        <v>37.899450214998197</v>
      </c>
    </row>
    <row r="206" spans="4:17" x14ac:dyDescent="0.2">
      <c r="D206">
        <f ca="1">Sheet2!L206</f>
        <v>243.54479444629754</v>
      </c>
      <c r="F206" s="60"/>
      <c r="G206" s="59">
        <f t="shared" ca="1" si="32"/>
        <v>242.24611030064383</v>
      </c>
      <c r="H206" s="59">
        <f t="shared" ca="1" si="33"/>
        <v>242.24611030064383</v>
      </c>
      <c r="I206" s="59">
        <f t="shared" ca="1" si="34"/>
        <v>316.62229276804334</v>
      </c>
      <c r="J206" s="59">
        <f t="shared" ca="1" si="35"/>
        <v>167.86992783324433</v>
      </c>
      <c r="K206" s="59">
        <f t="shared" ca="1" si="38"/>
        <v>233.21794117964643</v>
      </c>
      <c r="L206" s="59">
        <f t="shared" ca="1" si="39"/>
        <v>233.50066997986585</v>
      </c>
      <c r="M206" s="59">
        <f t="shared" ca="1" si="40"/>
        <v>231.03558971360042</v>
      </c>
      <c r="N206" s="51">
        <f t="shared" ca="1" si="36"/>
        <v>2.4650802662654314</v>
      </c>
      <c r="O206" s="51">
        <f t="shared" ca="1" si="41"/>
        <v>1.384467522585743</v>
      </c>
      <c r="P206" s="59">
        <f t="shared" ca="1" si="42"/>
        <v>2.2586075042153198</v>
      </c>
      <c r="Q206" s="59">
        <f t="shared" ca="1" si="37"/>
        <v>40.619868944242278</v>
      </c>
    </row>
    <row r="207" spans="4:17" x14ac:dyDescent="0.2">
      <c r="D207">
        <f ca="1">Sheet2!L207</f>
        <v>229.35525648980945</v>
      </c>
      <c r="F207" s="60"/>
      <c r="G207" s="59">
        <f t="shared" ca="1" si="32"/>
        <v>240.57362673499847</v>
      </c>
      <c r="H207" s="59">
        <f t="shared" ca="1" si="33"/>
        <v>240.57362673499847</v>
      </c>
      <c r="I207" s="59">
        <f t="shared" ca="1" si="34"/>
        <v>314.1090549990065</v>
      </c>
      <c r="J207" s="59">
        <f t="shared" ca="1" si="35"/>
        <v>167.03819847099044</v>
      </c>
      <c r="K207" s="59">
        <f t="shared" ca="1" si="38"/>
        <v>232.85006644728099</v>
      </c>
      <c r="L207" s="59">
        <f t="shared" ca="1" si="39"/>
        <v>232.1188654831804</v>
      </c>
      <c r="M207" s="59">
        <f t="shared" ca="1" si="40"/>
        <v>230.69952306884224</v>
      </c>
      <c r="N207" s="51">
        <f t="shared" ca="1" si="36"/>
        <v>1.4193424143381606</v>
      </c>
      <c r="O207" s="51">
        <f t="shared" ca="1" si="41"/>
        <v>1.4077174504206882</v>
      </c>
      <c r="P207" s="59">
        <f t="shared" ca="1" si="42"/>
        <v>-14.189537956488095</v>
      </c>
      <c r="Q207" s="59">
        <f t="shared" ca="1" si="37"/>
        <v>39.532070065128281</v>
      </c>
    </row>
    <row r="208" spans="4:17" x14ac:dyDescent="0.2">
      <c r="D208">
        <f ca="1">Sheet2!L208</f>
        <v>238.54870840807908</v>
      </c>
      <c r="F208" s="60"/>
      <c r="G208" s="59">
        <f t="shared" ca="1" si="32"/>
        <v>238.48816990575847</v>
      </c>
      <c r="H208" s="59">
        <f t="shared" ca="1" si="33"/>
        <v>238.48816990575847</v>
      </c>
      <c r="I208" s="59">
        <f t="shared" ca="1" si="34"/>
        <v>307.39131373428319</v>
      </c>
      <c r="J208" s="59">
        <f t="shared" ca="1" si="35"/>
        <v>169.58502607723375</v>
      </c>
      <c r="K208" s="59">
        <f t="shared" ca="1" si="38"/>
        <v>233.39279425307129</v>
      </c>
      <c r="L208" s="59">
        <f t="shared" ca="1" si="39"/>
        <v>234.26214645814667</v>
      </c>
      <c r="M208" s="59">
        <f t="shared" ca="1" si="40"/>
        <v>232.26936013668961</v>
      </c>
      <c r="N208" s="51">
        <f t="shared" ca="1" si="36"/>
        <v>1.9927863214570607</v>
      </c>
      <c r="O208" s="51">
        <f t="shared" ca="1" si="41"/>
        <v>1.7977633644449367</v>
      </c>
      <c r="P208" s="59">
        <f t="shared" ca="1" si="42"/>
        <v>9.1934519182696306</v>
      </c>
      <c r="Q208" s="59">
        <f t="shared" ca="1" si="37"/>
        <v>51.099282029795546</v>
      </c>
    </row>
    <row r="209" spans="4:17" x14ac:dyDescent="0.2">
      <c r="D209">
        <f ca="1">Sheet2!L209</f>
        <v>234.78645104031551</v>
      </c>
      <c r="F209" s="60"/>
      <c r="G209" s="59">
        <f t="shared" ca="1" si="32"/>
        <v>236.22244097131761</v>
      </c>
      <c r="H209" s="59">
        <f t="shared" ca="1" si="33"/>
        <v>236.22244097131761</v>
      </c>
      <c r="I209" s="59">
        <f t="shared" ca="1" si="34"/>
        <v>299.64954355344219</v>
      </c>
      <c r="J209" s="59">
        <f t="shared" ca="1" si="35"/>
        <v>172.79533838919301</v>
      </c>
      <c r="K209" s="59">
        <f t="shared" ca="1" si="38"/>
        <v>233.52552347090406</v>
      </c>
      <c r="L209" s="59">
        <f t="shared" ca="1" si="39"/>
        <v>234.43691465220297</v>
      </c>
      <c r="M209" s="59">
        <f t="shared" ca="1" si="40"/>
        <v>232.7727783174148</v>
      </c>
      <c r="N209" s="51">
        <f t="shared" ca="1" si="36"/>
        <v>1.6641363347881679</v>
      </c>
      <c r="O209" s="51">
        <f t="shared" ca="1" si="41"/>
        <v>1.7086786780070908</v>
      </c>
      <c r="P209" s="59">
        <f t="shared" ca="1" si="42"/>
        <v>-3.7622573677635671</v>
      </c>
      <c r="Q209" s="59">
        <f t="shared" ca="1" si="37"/>
        <v>51.620680125373021</v>
      </c>
    </row>
    <row r="210" spans="4:17" x14ac:dyDescent="0.2">
      <c r="D210">
        <f ca="1">Sheet2!L210</f>
        <v>229.61659284419062</v>
      </c>
      <c r="F210" s="60"/>
      <c r="G210" s="59">
        <f t="shared" ca="1" si="32"/>
        <v>233.0709077042622</v>
      </c>
      <c r="H210" s="59">
        <f t="shared" ca="1" si="33"/>
        <v>233.0709077042622</v>
      </c>
      <c r="I210" s="59">
        <f t="shared" ca="1" si="34"/>
        <v>284.97544131150863</v>
      </c>
      <c r="J210" s="59">
        <f t="shared" ca="1" si="35"/>
        <v>181.16637409701576</v>
      </c>
      <c r="K210" s="59">
        <f t="shared" ca="1" si="38"/>
        <v>233.15324436359802</v>
      </c>
      <c r="L210" s="59">
        <f t="shared" ca="1" si="39"/>
        <v>232.83014071619885</v>
      </c>
      <c r="M210" s="59">
        <f t="shared" ca="1" si="40"/>
        <v>232.14154122277</v>
      </c>
      <c r="N210" s="51">
        <f t="shared" ca="1" si="36"/>
        <v>0.68859949342885329</v>
      </c>
      <c r="O210" s="51">
        <f t="shared" ca="1" si="41"/>
        <v>1.028625888288266</v>
      </c>
      <c r="P210" s="59">
        <f t="shared" ca="1" si="42"/>
        <v>-5.1698581961248919</v>
      </c>
      <c r="Q210" s="59">
        <f t="shared" ca="1" si="37"/>
        <v>46.230834660434546</v>
      </c>
    </row>
    <row r="211" spans="4:17" x14ac:dyDescent="0.2">
      <c r="D211">
        <f ca="1">Sheet2!L211</f>
        <v>214.84608001332788</v>
      </c>
      <c r="F211" s="60"/>
      <c r="G211" s="59">
        <f t="shared" ca="1" si="32"/>
        <v>230.02617319158381</v>
      </c>
      <c r="H211" s="59">
        <f t="shared" ca="1" si="33"/>
        <v>230.02617319158381</v>
      </c>
      <c r="I211" s="59">
        <f t="shared" ca="1" si="34"/>
        <v>275.05718608399513</v>
      </c>
      <c r="J211" s="59">
        <f t="shared" ca="1" si="35"/>
        <v>184.99516029917248</v>
      </c>
      <c r="K211" s="59">
        <f t="shared" ca="1" si="38"/>
        <v>231.40970490166754</v>
      </c>
      <c r="L211" s="59">
        <f t="shared" ca="1" si="39"/>
        <v>226.83545381524186</v>
      </c>
      <c r="M211" s="59">
        <f t="shared" ca="1" si="40"/>
        <v>228.68244898088159</v>
      </c>
      <c r="N211" s="51">
        <f t="shared" ca="1" si="36"/>
        <v>-1.8469951656397257</v>
      </c>
      <c r="O211" s="51">
        <f t="shared" ca="1" si="41"/>
        <v>-0.88845481433039508</v>
      </c>
      <c r="P211" s="59">
        <f t="shared" ca="1" si="42"/>
        <v>-14.770512830862742</v>
      </c>
      <c r="Q211" s="59">
        <f t="shared" ca="1" si="37"/>
        <v>46.154123178135251</v>
      </c>
    </row>
    <row r="212" spans="4:17" x14ac:dyDescent="0.2">
      <c r="D212">
        <f ca="1">Sheet2!L212</f>
        <v>203.30776330702551</v>
      </c>
      <c r="F212" s="60"/>
      <c r="G212" s="59">
        <f t="shared" ca="1" si="32"/>
        <v>226.71617295746324</v>
      </c>
      <c r="H212" s="59">
        <f t="shared" ca="1" si="33"/>
        <v>226.71617295746324</v>
      </c>
      <c r="I212" s="59">
        <f t="shared" ca="1" si="34"/>
        <v>266.76956529806375</v>
      </c>
      <c r="J212" s="59">
        <f t="shared" ca="1" si="35"/>
        <v>186.66278061686273</v>
      </c>
      <c r="K212" s="59">
        <f t="shared" ca="1" si="38"/>
        <v>228.73332951170164</v>
      </c>
      <c r="L212" s="59">
        <f t="shared" ca="1" si="39"/>
        <v>218.99289031250311</v>
      </c>
      <c r="M212" s="59">
        <f t="shared" ca="1" si="40"/>
        <v>223.60751184611038</v>
      </c>
      <c r="N212" s="51">
        <f t="shared" ca="1" si="36"/>
        <v>-4.6146215336072771</v>
      </c>
      <c r="O212" s="51">
        <f t="shared" ca="1" si="41"/>
        <v>-3.3725659605149834</v>
      </c>
      <c r="P212" s="59">
        <f t="shared" ca="1" si="42"/>
        <v>-11.538316706302368</v>
      </c>
      <c r="Q212" s="59">
        <f t="shared" ca="1" si="37"/>
        <v>48.398870883643845</v>
      </c>
    </row>
    <row r="213" spans="4:17" x14ac:dyDescent="0.2">
      <c r="D213">
        <f ca="1">Sheet2!L213</f>
        <v>212.4443394692214</v>
      </c>
      <c r="F213" s="60"/>
      <c r="G213" s="59">
        <f t="shared" ref="G213:G251" ca="1" si="43">SUM(D194:D213)/20</f>
        <v>224.38207069564243</v>
      </c>
      <c r="H213" s="59">
        <f t="shared" ca="1" si="33"/>
        <v>224.38207069564243</v>
      </c>
      <c r="I213" s="59">
        <f t="shared" ca="1" si="34"/>
        <v>259.3660895879666</v>
      </c>
      <c r="J213" s="59">
        <f t="shared" ca="1" si="35"/>
        <v>189.39805180331825</v>
      </c>
      <c r="K213" s="59">
        <f t="shared" ca="1" si="38"/>
        <v>227.18199712670352</v>
      </c>
      <c r="L213" s="59">
        <f t="shared" ca="1" si="39"/>
        <v>216.81004003140924</v>
      </c>
      <c r="M213" s="59">
        <f t="shared" ca="1" si="40"/>
        <v>221.37487737073261</v>
      </c>
      <c r="N213" s="51">
        <f t="shared" ca="1" si="36"/>
        <v>-4.5648373393233612</v>
      </c>
      <c r="O213" s="51">
        <f t="shared" ca="1" si="41"/>
        <v>-4.1674135463872357</v>
      </c>
      <c r="P213" s="59">
        <f t="shared" ca="1" si="42"/>
        <v>9.1365761621958939</v>
      </c>
      <c r="Q213" s="59">
        <f t="shared" ca="1" si="37"/>
        <v>54.081855534957967</v>
      </c>
    </row>
    <row r="214" spans="4:17" x14ac:dyDescent="0.2">
      <c r="D214">
        <f ca="1">Sheet2!L214</f>
        <v>216.52152663231189</v>
      </c>
      <c r="F214" s="60"/>
      <c r="G214" s="59">
        <f t="shared" ca="1" si="43"/>
        <v>223.42142316595647</v>
      </c>
      <c r="H214" s="59">
        <f t="shared" ca="1" si="33"/>
        <v>223.42142316595647</v>
      </c>
      <c r="I214" s="59">
        <f t="shared" ca="1" si="34"/>
        <v>257.91536577225725</v>
      </c>
      <c r="J214" s="59">
        <f t="shared" ca="1" si="35"/>
        <v>188.92748055965566</v>
      </c>
      <c r="K214" s="59">
        <f t="shared" ca="1" si="38"/>
        <v>226.16671422247575</v>
      </c>
      <c r="L214" s="59">
        <f t="shared" ca="1" si="39"/>
        <v>216.7138688983768</v>
      </c>
      <c r="M214" s="59">
        <f t="shared" ca="1" si="40"/>
        <v>220.40420722304847</v>
      </c>
      <c r="N214" s="51">
        <f t="shared" ca="1" si="36"/>
        <v>-3.6903383246716714</v>
      </c>
      <c r="O214" s="51">
        <f t="shared" ca="1" si="41"/>
        <v>-3.8493633985768598</v>
      </c>
      <c r="P214" s="59">
        <f t="shared" ca="1" si="42"/>
        <v>4.0771871630904855</v>
      </c>
      <c r="Q214" s="59">
        <f t="shared" ca="1" si="37"/>
        <v>50.070506216394499</v>
      </c>
    </row>
    <row r="215" spans="4:17" x14ac:dyDescent="0.2">
      <c r="D215">
        <f ca="1">Sheet2!L215</f>
        <v>207.73007670123783</v>
      </c>
      <c r="F215" s="60"/>
      <c r="G215" s="59">
        <f t="shared" ca="1" si="43"/>
        <v>222.27396122087583</v>
      </c>
      <c r="H215" s="59">
        <f t="shared" ca="1" si="33"/>
        <v>222.27396122087583</v>
      </c>
      <c r="I215" s="59">
        <f t="shared" ca="1" si="34"/>
        <v>257.71948632585304</v>
      </c>
      <c r="J215" s="59">
        <f t="shared" ca="1" si="35"/>
        <v>186.82843611589865</v>
      </c>
      <c r="K215" s="59">
        <f t="shared" ca="1" si="38"/>
        <v>224.41084398235785</v>
      </c>
      <c r="L215" s="59">
        <f t="shared" ca="1" si="39"/>
        <v>213.71927149933049</v>
      </c>
      <c r="M215" s="59">
        <f t="shared" ca="1" si="40"/>
        <v>217.86938111868636</v>
      </c>
      <c r="N215" s="51">
        <f t="shared" ca="1" si="36"/>
        <v>-4.1501096193558737</v>
      </c>
      <c r="O215" s="51">
        <f t="shared" ca="1" si="41"/>
        <v>-4.0498608790962027</v>
      </c>
      <c r="P215" s="59">
        <f t="shared" ca="1" si="42"/>
        <v>-8.7914499310740553</v>
      </c>
      <c r="Q215" s="59">
        <f t="shared" ca="1" si="37"/>
        <v>47.210871343748316</v>
      </c>
    </row>
    <row r="216" spans="4:17" x14ac:dyDescent="0.2">
      <c r="D216">
        <f ca="1">Sheet2!L216</f>
        <v>215.91119224893959</v>
      </c>
      <c r="F216" s="60"/>
      <c r="G216" s="59">
        <f t="shared" ca="1" si="43"/>
        <v>221.12273316522047</v>
      </c>
      <c r="H216" s="59">
        <f t="shared" ca="1" si="33"/>
        <v>221.12273316522047</v>
      </c>
      <c r="I216" s="59">
        <f t="shared" ca="1" si="34"/>
        <v>255.05576696024906</v>
      </c>
      <c r="J216" s="59">
        <f t="shared" ca="1" si="35"/>
        <v>187.18969937019187</v>
      </c>
      <c r="K216" s="59">
        <f t="shared" ca="1" si="38"/>
        <v>223.60135334107994</v>
      </c>
      <c r="L216" s="59">
        <f t="shared" ca="1" si="39"/>
        <v>214.44991174920023</v>
      </c>
      <c r="M216" s="59">
        <f t="shared" ca="1" si="40"/>
        <v>217.47774334473701</v>
      </c>
      <c r="N216" s="51">
        <f t="shared" ca="1" si="36"/>
        <v>-3.0278315955367816</v>
      </c>
      <c r="O216" s="51">
        <f t="shared" ca="1" si="41"/>
        <v>-3.3685080233899223</v>
      </c>
      <c r="P216" s="59">
        <f t="shared" ca="1" si="42"/>
        <v>8.1811155477017508</v>
      </c>
      <c r="Q216" s="59">
        <f t="shared" ca="1" si="37"/>
        <v>46.994038292416064</v>
      </c>
    </row>
    <row r="217" spans="4:17" x14ac:dyDescent="0.2">
      <c r="D217">
        <f ca="1">Sheet2!L217</f>
        <v>226.58634001911898</v>
      </c>
      <c r="F217" s="60"/>
      <c r="G217" s="59">
        <f t="shared" ca="1" si="43"/>
        <v>221.23351456730529</v>
      </c>
      <c r="H217" s="59">
        <f t="shared" ca="1" si="33"/>
        <v>221.23351456730529</v>
      </c>
      <c r="I217" s="59">
        <f t="shared" ca="1" si="34"/>
        <v>255.27812713508516</v>
      </c>
      <c r="J217" s="59">
        <f t="shared" ca="1" si="35"/>
        <v>187.18890199952543</v>
      </c>
      <c r="K217" s="59">
        <f t="shared" ca="1" si="38"/>
        <v>223.88563778660748</v>
      </c>
      <c r="L217" s="59">
        <f t="shared" ca="1" si="39"/>
        <v>218.49538783917319</v>
      </c>
      <c r="M217" s="59">
        <f t="shared" ca="1" si="40"/>
        <v>219.29946267961344</v>
      </c>
      <c r="N217" s="51">
        <f t="shared" ca="1" si="36"/>
        <v>-0.80407484044025068</v>
      </c>
      <c r="O217" s="51">
        <f t="shared" ca="1" si="41"/>
        <v>-1.6588859014234747</v>
      </c>
      <c r="P217" s="59">
        <f t="shared" ca="1" si="42"/>
        <v>10.675147770179393</v>
      </c>
      <c r="Q217" s="59">
        <f t="shared" ca="1" si="37"/>
        <v>53.366285414203077</v>
      </c>
    </row>
    <row r="218" spans="4:17" x14ac:dyDescent="0.2">
      <c r="D218">
        <f ca="1">Sheet2!L218</f>
        <v>221.51685074290592</v>
      </c>
      <c r="F218" s="60"/>
      <c r="G218" s="59">
        <f t="shared" ca="1" si="43"/>
        <v>221.95489813663781</v>
      </c>
      <c r="H218" s="59">
        <f t="shared" ca="1" si="33"/>
        <v>221.95489813663781</v>
      </c>
      <c r="I218" s="59">
        <f t="shared" ca="1" si="34"/>
        <v>254.7465885209707</v>
      </c>
      <c r="J218" s="59">
        <f t="shared" ca="1" si="35"/>
        <v>189.16320775230491</v>
      </c>
      <c r="K218" s="59">
        <f t="shared" ca="1" si="38"/>
        <v>223.66003902054067</v>
      </c>
      <c r="L218" s="59">
        <f t="shared" ca="1" si="39"/>
        <v>219.50254214041746</v>
      </c>
      <c r="M218" s="59">
        <f t="shared" ca="1" si="40"/>
        <v>219.74294029227195</v>
      </c>
      <c r="N218" s="51">
        <f t="shared" ca="1" si="36"/>
        <v>-0.24039815185449243</v>
      </c>
      <c r="O218" s="51">
        <f t="shared" ca="1" si="41"/>
        <v>-0.71322740171081989</v>
      </c>
      <c r="P218" s="59">
        <f t="shared" ca="1" si="42"/>
        <v>-5.0694892762130621</v>
      </c>
      <c r="Q218" s="59">
        <f t="shared" ca="1" si="37"/>
        <v>47.01577399819368</v>
      </c>
    </row>
    <row r="219" spans="4:17" x14ac:dyDescent="0.2">
      <c r="D219">
        <f ca="1">Sheet2!L219</f>
        <v>208.97381606614576</v>
      </c>
      <c r="F219" s="60"/>
      <c r="G219" s="59">
        <f t="shared" ca="1" si="43"/>
        <v>222.28169026076904</v>
      </c>
      <c r="H219" s="59">
        <f t="shared" ca="1" si="33"/>
        <v>222.28169026076904</v>
      </c>
      <c r="I219" s="59">
        <f t="shared" ca="1" si="34"/>
        <v>253.74441904110952</v>
      </c>
      <c r="J219" s="59">
        <f t="shared" ca="1" si="35"/>
        <v>190.81896148042856</v>
      </c>
      <c r="K219" s="59">
        <f t="shared" ca="1" si="38"/>
        <v>222.2613511201221</v>
      </c>
      <c r="L219" s="59">
        <f t="shared" ca="1" si="39"/>
        <v>215.9929667823269</v>
      </c>
      <c r="M219" s="59">
        <f t="shared" ca="1" si="40"/>
        <v>217.58911544704671</v>
      </c>
      <c r="N219" s="51">
        <f t="shared" ca="1" si="36"/>
        <v>-1.5961486647198058</v>
      </c>
      <c r="O219" s="51">
        <f t="shared" ca="1" si="41"/>
        <v>-1.3018415770501437</v>
      </c>
      <c r="P219" s="59">
        <f t="shared" ca="1" si="42"/>
        <v>-12.543034676760158</v>
      </c>
      <c r="Q219" s="59">
        <f t="shared" ca="1" si="37"/>
        <v>36.463929809873903</v>
      </c>
    </row>
    <row r="220" spans="4:17" x14ac:dyDescent="0.2">
      <c r="D220">
        <f ca="1">Sheet2!L220</f>
        <v>202.91016179383018</v>
      </c>
      <c r="F220" s="60"/>
      <c r="G220" s="59">
        <f t="shared" ca="1" si="43"/>
        <v>221.60906975296319</v>
      </c>
      <c r="H220" s="59">
        <f t="shared" ca="1" si="33"/>
        <v>221.60906975296319</v>
      </c>
      <c r="I220" s="59">
        <f t="shared" ca="1" si="34"/>
        <v>255.10113431199039</v>
      </c>
      <c r="J220" s="59">
        <f t="shared" ca="1" si="35"/>
        <v>188.117005193936</v>
      </c>
      <c r="K220" s="59">
        <f t="shared" ca="1" si="38"/>
        <v>220.4183807080943</v>
      </c>
      <c r="L220" s="59">
        <f t="shared" ca="1" si="39"/>
        <v>211.63203178616135</v>
      </c>
      <c r="M220" s="59">
        <f t="shared" ca="1" si="40"/>
        <v>214.65332471640343</v>
      </c>
      <c r="N220" s="51">
        <f t="shared" ca="1" si="36"/>
        <v>-3.0212929302420832</v>
      </c>
      <c r="O220" s="51">
        <f t="shared" ca="1" si="41"/>
        <v>-2.4481424791781032</v>
      </c>
      <c r="P220" s="59">
        <f t="shared" ca="1" si="42"/>
        <v>-6.0636542723155742</v>
      </c>
      <c r="Q220" s="59">
        <f t="shared" ca="1" si="37"/>
        <v>33.503528686748538</v>
      </c>
    </row>
    <row r="221" spans="4:17" x14ac:dyDescent="0.2">
      <c r="D221">
        <f ca="1">Sheet2!L221</f>
        <v>213.43835408406335</v>
      </c>
      <c r="F221" s="60"/>
      <c r="G221" s="59">
        <f t="shared" ca="1" si="43"/>
        <v>221.56103844962126</v>
      </c>
      <c r="H221" s="59">
        <f t="shared" ca="1" si="33"/>
        <v>221.56103844962126</v>
      </c>
      <c r="I221" s="59">
        <f t="shared" ca="1" si="34"/>
        <v>255.14051049502939</v>
      </c>
      <c r="J221" s="59">
        <f t="shared" ca="1" si="35"/>
        <v>187.98156640421314</v>
      </c>
      <c r="K221" s="59">
        <f t="shared" ca="1" si="38"/>
        <v>219.75361626771041</v>
      </c>
      <c r="L221" s="59">
        <f t="shared" ca="1" si="39"/>
        <v>212.23413921879535</v>
      </c>
      <c r="M221" s="59">
        <f t="shared" ca="1" si="40"/>
        <v>214.41033058993543</v>
      </c>
      <c r="N221" s="51">
        <f t="shared" ca="1" si="36"/>
        <v>-2.176191371140078</v>
      </c>
      <c r="O221" s="51">
        <f t="shared" ca="1" si="41"/>
        <v>-2.2668417404860866</v>
      </c>
      <c r="P221" s="59">
        <f t="shared" ca="1" si="42"/>
        <v>10.528192290233164</v>
      </c>
      <c r="Q221" s="59">
        <f t="shared" ca="1" si="37"/>
        <v>43.340221802720244</v>
      </c>
    </row>
    <row r="222" spans="4:17" x14ac:dyDescent="0.2">
      <c r="D222">
        <f ca="1">Sheet2!L222</f>
        <v>219.22207139288031</v>
      </c>
      <c r="F222" s="60"/>
      <c r="G222" s="59">
        <f t="shared" ca="1" si="43"/>
        <v>221.36868454368422</v>
      </c>
      <c r="H222" s="59">
        <f t="shared" ca="1" si="33"/>
        <v>221.36868454368422</v>
      </c>
      <c r="I222" s="59">
        <f t="shared" ca="1" si="34"/>
        <v>254.9627114193151</v>
      </c>
      <c r="J222" s="59">
        <f t="shared" ca="1" si="35"/>
        <v>187.77465766805335</v>
      </c>
      <c r="K222" s="59">
        <f t="shared" ca="1" si="38"/>
        <v>219.70299294629802</v>
      </c>
      <c r="L222" s="59">
        <f t="shared" ca="1" si="39"/>
        <v>214.56344994349035</v>
      </c>
      <c r="M222" s="59">
        <f t="shared" ca="1" si="40"/>
        <v>215.37267875052441</v>
      </c>
      <c r="N222" s="51">
        <f t="shared" ca="1" si="36"/>
        <v>-0.80922880703406008</v>
      </c>
      <c r="O222" s="51">
        <f t="shared" ca="1" si="41"/>
        <v>-1.2950997848514023</v>
      </c>
      <c r="P222" s="59">
        <f t="shared" ca="1" si="42"/>
        <v>5.7837173088169607</v>
      </c>
      <c r="Q222" s="59">
        <f t="shared" ca="1" si="37"/>
        <v>41.676047810239098</v>
      </c>
    </row>
    <row r="223" spans="4:17" x14ac:dyDescent="0.2">
      <c r="D223">
        <f ca="1">Sheet2!L223</f>
        <v>224.2653737940426</v>
      </c>
      <c r="F223" s="60"/>
      <c r="G223" s="59">
        <f t="shared" ca="1" si="43"/>
        <v>221.67291509193601</v>
      </c>
      <c r="H223" s="59">
        <f t="shared" ca="1" si="33"/>
        <v>221.67291509193601</v>
      </c>
      <c r="I223" s="59">
        <f t="shared" ca="1" si="34"/>
        <v>255.24547127083903</v>
      </c>
      <c r="J223" s="59">
        <f t="shared" ca="1" si="35"/>
        <v>188.10035891303298</v>
      </c>
      <c r="K223" s="59">
        <f t="shared" ca="1" si="38"/>
        <v>220.13750540798799</v>
      </c>
      <c r="L223" s="59">
        <f t="shared" ca="1" si="39"/>
        <v>217.79742456034114</v>
      </c>
      <c r="M223" s="59">
        <f t="shared" ca="1" si="40"/>
        <v>217.15121775922808</v>
      </c>
      <c r="N223" s="51">
        <f t="shared" ca="1" si="36"/>
        <v>0.64620680111306683</v>
      </c>
      <c r="O223" s="51">
        <f t="shared" ca="1" si="41"/>
        <v>-8.9539420842293937E-4</v>
      </c>
      <c r="P223" s="59">
        <f t="shared" ca="1" si="42"/>
        <v>5.0433024011622933</v>
      </c>
      <c r="Q223" s="59">
        <f t="shared" ca="1" si="37"/>
        <v>45.518046392019166</v>
      </c>
    </row>
    <row r="224" spans="4:17" x14ac:dyDescent="0.2">
      <c r="D224">
        <f ca="1">Sheet2!L224</f>
        <v>228.6281422959371</v>
      </c>
      <c r="F224" s="60"/>
      <c r="G224" s="59">
        <f t="shared" ca="1" si="43"/>
        <v>221.67200393658814</v>
      </c>
      <c r="H224" s="59">
        <f t="shared" ca="1" si="33"/>
        <v>221.67200393658814</v>
      </c>
      <c r="I224" s="59">
        <f t="shared" ca="1" si="34"/>
        <v>255.24305535343649</v>
      </c>
      <c r="J224" s="59">
        <f t="shared" ca="1" si="35"/>
        <v>188.10095251973979</v>
      </c>
      <c r="K224" s="59">
        <f t="shared" ca="1" si="38"/>
        <v>220.94613749255458</v>
      </c>
      <c r="L224" s="59">
        <f t="shared" ca="1" si="39"/>
        <v>221.40766380553981</v>
      </c>
      <c r="M224" s="59">
        <f t="shared" ca="1" si="40"/>
        <v>219.4466026665699</v>
      </c>
      <c r="N224" s="51">
        <f t="shared" ca="1" si="36"/>
        <v>1.9610611389699102</v>
      </c>
      <c r="O224" s="51">
        <f t="shared" ca="1" si="41"/>
        <v>1.3070756279104658</v>
      </c>
      <c r="P224" s="59">
        <f t="shared" ca="1" si="42"/>
        <v>4.3627685018944931</v>
      </c>
      <c r="Q224" s="59">
        <f t="shared" ca="1" si="37"/>
        <v>49.576006911874707</v>
      </c>
    </row>
    <row r="225" spans="4:17" x14ac:dyDescent="0.2">
      <c r="D225">
        <f ca="1">Sheet2!L225</f>
        <v>228.5754359920723</v>
      </c>
      <c r="F225" s="60"/>
      <c r="G225" s="59">
        <f t="shared" ca="1" si="43"/>
        <v>221.03646638908762</v>
      </c>
      <c r="H225" s="59">
        <f t="shared" ca="1" si="33"/>
        <v>221.03646638908762</v>
      </c>
      <c r="I225" s="59">
        <f t="shared" ca="1" si="34"/>
        <v>252.49504074451767</v>
      </c>
      <c r="J225" s="59">
        <f t="shared" ca="1" si="35"/>
        <v>189.57789203365758</v>
      </c>
      <c r="K225" s="59">
        <f t="shared" ca="1" si="38"/>
        <v>221.67273734965153</v>
      </c>
      <c r="L225" s="59">
        <f t="shared" ca="1" si="39"/>
        <v>223.79692120105065</v>
      </c>
      <c r="M225" s="59">
        <f t="shared" ca="1" si="40"/>
        <v>221.2723693316704</v>
      </c>
      <c r="N225" s="51">
        <f t="shared" ca="1" si="36"/>
        <v>2.5245518693802467</v>
      </c>
      <c r="O225" s="51">
        <f t="shared" ca="1" si="41"/>
        <v>2.1187264555569865</v>
      </c>
      <c r="P225" s="59">
        <f t="shared" ca="1" si="42"/>
        <v>-5.2706303864795245E-2</v>
      </c>
      <c r="Q225" s="59">
        <f t="shared" ca="1" si="37"/>
        <v>56.740209353119809</v>
      </c>
    </row>
    <row r="226" spans="4:17" x14ac:dyDescent="0.2">
      <c r="D226">
        <f ca="1">Sheet2!L226</f>
        <v>240.65764558063452</v>
      </c>
      <c r="F226" s="60"/>
      <c r="G226" s="59">
        <f t="shared" ca="1" si="43"/>
        <v>220.89210894580447</v>
      </c>
      <c r="H226" s="59">
        <f t="shared" ca="1" si="33"/>
        <v>220.89210894580447</v>
      </c>
      <c r="I226" s="59">
        <f t="shared" ca="1" si="34"/>
        <v>251.56884955319504</v>
      </c>
      <c r="J226" s="59">
        <f t="shared" ca="1" si="35"/>
        <v>190.2153683384139</v>
      </c>
      <c r="K226" s="59">
        <f t="shared" ca="1" si="38"/>
        <v>223.48082384784038</v>
      </c>
      <c r="L226" s="59">
        <f t="shared" ca="1" si="39"/>
        <v>229.41716266091197</v>
      </c>
      <c r="M226" s="59">
        <f t="shared" ca="1" si="40"/>
        <v>225.14942458146322</v>
      </c>
      <c r="N226" s="51">
        <f t="shared" ca="1" si="36"/>
        <v>4.2677380794487476</v>
      </c>
      <c r="O226" s="51">
        <f t="shared" ca="1" si="41"/>
        <v>3.5514008714848275</v>
      </c>
      <c r="P226" s="59">
        <f t="shared" ca="1" si="42"/>
        <v>12.082209588562222</v>
      </c>
      <c r="Q226" s="59">
        <f t="shared" ca="1" si="37"/>
        <v>68.238930173751342</v>
      </c>
    </row>
    <row r="227" spans="4:17" x14ac:dyDescent="0.2">
      <c r="D227">
        <f ca="1">Sheet2!L227</f>
        <v>244.37417953035714</v>
      </c>
      <c r="F227" s="60"/>
      <c r="G227" s="59">
        <f t="shared" ca="1" si="43"/>
        <v>221.6430550978319</v>
      </c>
      <c r="H227" s="59">
        <f t="shared" ca="1" si="33"/>
        <v>221.6430550978319</v>
      </c>
      <c r="I227" s="59">
        <f t="shared" ca="1" si="34"/>
        <v>255.22190979336645</v>
      </c>
      <c r="J227" s="59">
        <f t="shared" ca="1" si="35"/>
        <v>188.06420040229736</v>
      </c>
      <c r="K227" s="59">
        <f t="shared" ca="1" si="38"/>
        <v>225.47066724617531</v>
      </c>
      <c r="L227" s="59">
        <f t="shared" ca="1" si="39"/>
        <v>234.40283495072703</v>
      </c>
      <c r="M227" s="59">
        <f t="shared" ca="1" si="40"/>
        <v>228.99437557124202</v>
      </c>
      <c r="N227" s="51">
        <f t="shared" ca="1" si="36"/>
        <v>5.4084593794850093</v>
      </c>
      <c r="O227" s="51">
        <f t="shared" ca="1" si="41"/>
        <v>4.7894398768182826</v>
      </c>
      <c r="P227" s="59">
        <f t="shared" ca="1" si="42"/>
        <v>3.7165339497226171</v>
      </c>
      <c r="Q227" s="59">
        <f t="shared" ca="1" si="37"/>
        <v>66.463685916713771</v>
      </c>
    </row>
    <row r="228" spans="4:17" x14ac:dyDescent="0.2">
      <c r="D228">
        <f ca="1">Sheet2!L228</f>
        <v>241.79893433885647</v>
      </c>
      <c r="F228" s="60"/>
      <c r="G228" s="59">
        <f t="shared" ca="1" si="43"/>
        <v>221.80556639437077</v>
      </c>
      <c r="H228" s="59">
        <f t="shared" ca="1" si="33"/>
        <v>221.80556639437077</v>
      </c>
      <c r="I228" s="59">
        <f t="shared" ca="1" si="34"/>
        <v>256.08784812546509</v>
      </c>
      <c r="J228" s="59">
        <f t="shared" ca="1" si="35"/>
        <v>187.52328466327646</v>
      </c>
      <c r="K228" s="59">
        <f t="shared" ca="1" si="38"/>
        <v>227.02574030262113</v>
      </c>
      <c r="L228" s="59">
        <f t="shared" ca="1" si="39"/>
        <v>236.86820141343685</v>
      </c>
      <c r="M228" s="59">
        <f t="shared" ca="1" si="40"/>
        <v>231.55528732476489</v>
      </c>
      <c r="N228" s="51">
        <f t="shared" ca="1" si="36"/>
        <v>5.3129140886719597</v>
      </c>
      <c r="O228" s="51">
        <f t="shared" ca="1" si="41"/>
        <v>5.1384226847207337</v>
      </c>
      <c r="P228" s="59">
        <f t="shared" ca="1" si="42"/>
        <v>-2.5752451915006702</v>
      </c>
      <c r="Q228" s="59">
        <f t="shared" ca="1" si="37"/>
        <v>63.23860224271332</v>
      </c>
    </row>
    <row r="229" spans="4:17" x14ac:dyDescent="0.2">
      <c r="D229">
        <f ca="1">Sheet2!L229</f>
        <v>237.69152932567079</v>
      </c>
      <c r="F229" s="60"/>
      <c r="G229" s="59">
        <f t="shared" ca="1" si="43"/>
        <v>221.9508203086385</v>
      </c>
      <c r="H229" s="59">
        <f t="shared" ca="1" si="33"/>
        <v>221.9508203086385</v>
      </c>
      <c r="I229" s="59">
        <f t="shared" ca="1" si="34"/>
        <v>256.71409907678475</v>
      </c>
      <c r="J229" s="59">
        <f t="shared" ca="1" si="35"/>
        <v>187.18754154049225</v>
      </c>
      <c r="K229" s="59">
        <f t="shared" ca="1" si="38"/>
        <v>228.04152973338776</v>
      </c>
      <c r="L229" s="59">
        <f t="shared" ca="1" si="39"/>
        <v>237.14264405084819</v>
      </c>
      <c r="M229" s="59">
        <f t="shared" ca="1" si="40"/>
        <v>232.78253572494609</v>
      </c>
      <c r="N229" s="51">
        <f t="shared" ca="1" si="36"/>
        <v>4.3601083259021038</v>
      </c>
      <c r="O229" s="51">
        <f t="shared" ca="1" si="41"/>
        <v>4.6195464455083144</v>
      </c>
      <c r="P229" s="59">
        <f t="shared" ca="1" si="42"/>
        <v>-4.1074050131856836</v>
      </c>
      <c r="Q229" s="59">
        <f t="shared" ca="1" si="37"/>
        <v>66.501410115940871</v>
      </c>
    </row>
    <row r="230" spans="4:17" x14ac:dyDescent="0.2">
      <c r="D230">
        <f ca="1">Sheet2!L230</f>
        <v>227.07477656364659</v>
      </c>
      <c r="F230" s="60"/>
      <c r="G230" s="59">
        <f t="shared" ca="1" si="43"/>
        <v>221.82372949461131</v>
      </c>
      <c r="H230" s="59">
        <f t="shared" ca="1" si="33"/>
        <v>221.82372949461131</v>
      </c>
      <c r="I230" s="59">
        <f t="shared" ca="1" si="34"/>
        <v>256.3985393729933</v>
      </c>
      <c r="J230" s="59">
        <f t="shared" ca="1" si="35"/>
        <v>187.24891961622933</v>
      </c>
      <c r="K230" s="59">
        <f t="shared" ca="1" si="38"/>
        <v>227.94945800293624</v>
      </c>
      <c r="L230" s="59">
        <f t="shared" ca="1" si="39"/>
        <v>233.78668822178099</v>
      </c>
      <c r="M230" s="59">
        <f t="shared" ca="1" si="40"/>
        <v>231.64098389268619</v>
      </c>
      <c r="N230" s="51">
        <f t="shared" ca="1" si="36"/>
        <v>2.1457043290947979</v>
      </c>
      <c r="O230" s="51">
        <f t="shared" ca="1" si="41"/>
        <v>2.9703183678993037</v>
      </c>
      <c r="P230" s="59">
        <f t="shared" ca="1" si="42"/>
        <v>-10.616752762024191</v>
      </c>
      <c r="Q230" s="59">
        <f t="shared" ca="1" si="37"/>
        <v>55.987752218921791</v>
      </c>
    </row>
    <row r="231" spans="4:17" x14ac:dyDescent="0.2">
      <c r="D231">
        <f ca="1">Sheet2!L231</f>
        <v>219.91214929407397</v>
      </c>
      <c r="F231" s="60"/>
      <c r="G231" s="59">
        <f t="shared" ca="1" si="43"/>
        <v>222.07703295864863</v>
      </c>
      <c r="H231" s="59">
        <f t="shared" ca="1" si="33"/>
        <v>222.07703295864863</v>
      </c>
      <c r="I231" s="59">
        <f t="shared" ca="1" si="34"/>
        <v>256.38420728342845</v>
      </c>
      <c r="J231" s="59">
        <f t="shared" ca="1" si="35"/>
        <v>187.76985863386881</v>
      </c>
      <c r="K231" s="59">
        <f t="shared" ca="1" si="38"/>
        <v>227.18400003066364</v>
      </c>
      <c r="L231" s="59">
        <f t="shared" ca="1" si="39"/>
        <v>229.16184191254536</v>
      </c>
      <c r="M231" s="59">
        <f t="shared" ca="1" si="40"/>
        <v>229.29521697296377</v>
      </c>
      <c r="N231" s="51">
        <f t="shared" ca="1" si="36"/>
        <v>-0.13337506041841607</v>
      </c>
      <c r="O231" s="51">
        <f t="shared" ca="1" si="41"/>
        <v>0.90118941568749067</v>
      </c>
      <c r="P231" s="59">
        <f t="shared" ca="1" si="42"/>
        <v>-7.1626272695726243</v>
      </c>
      <c r="Q231" s="59">
        <f t="shared" ca="1" si="37"/>
        <v>46.280032105464713</v>
      </c>
    </row>
    <row r="232" spans="4:17" x14ac:dyDescent="0.2">
      <c r="D232">
        <f ca="1">Sheet2!L232</f>
        <v>221.5615951989397</v>
      </c>
      <c r="F232" s="60"/>
      <c r="G232" s="59">
        <f t="shared" ca="1" si="43"/>
        <v>222.98972455324434</v>
      </c>
      <c r="H232" s="59">
        <f t="shared" ca="1" si="33"/>
        <v>222.98972455324434</v>
      </c>
      <c r="I232" s="59">
        <f t="shared" ca="1" si="34"/>
        <v>255.08704371632214</v>
      </c>
      <c r="J232" s="59">
        <f t="shared" ca="1" si="35"/>
        <v>190.89240539016654</v>
      </c>
      <c r="K232" s="59">
        <f t="shared" ca="1" si="38"/>
        <v>226.6485329038328</v>
      </c>
      <c r="L232" s="59">
        <f t="shared" ca="1" si="39"/>
        <v>226.6284263413435</v>
      </c>
      <c r="M232" s="59">
        <f t="shared" ca="1" si="40"/>
        <v>227.74849261815899</v>
      </c>
      <c r="N232" s="51">
        <f t="shared" ca="1" si="36"/>
        <v>-1.1200662768154928</v>
      </c>
      <c r="O232" s="51">
        <f t="shared" ca="1" si="41"/>
        <v>-0.4463143793144983</v>
      </c>
      <c r="P232" s="59">
        <f t="shared" ca="1" si="42"/>
        <v>1.6494459048657291</v>
      </c>
      <c r="Q232" s="59">
        <f t="shared" ca="1" si="37"/>
        <v>50.025927513571602</v>
      </c>
    </row>
    <row r="233" spans="4:17" x14ac:dyDescent="0.2">
      <c r="D233">
        <f ca="1">Sheet2!L233</f>
        <v>232.6117386221614</v>
      </c>
      <c r="F233" s="60"/>
      <c r="G233" s="59">
        <f t="shared" ca="1" si="43"/>
        <v>223.99809451089132</v>
      </c>
      <c r="H233" s="59">
        <f t="shared" ca="1" si="33"/>
        <v>223.99809451089132</v>
      </c>
      <c r="I233" s="59">
        <f t="shared" ca="1" si="34"/>
        <v>255.85294519521253</v>
      </c>
      <c r="J233" s="59">
        <f t="shared" ca="1" si="35"/>
        <v>192.14324382657011</v>
      </c>
      <c r="K233" s="59">
        <f t="shared" ca="1" si="38"/>
        <v>227.21645725795935</v>
      </c>
      <c r="L233" s="59">
        <f t="shared" ca="1" si="39"/>
        <v>228.6228637682828</v>
      </c>
      <c r="M233" s="59">
        <f t="shared" ca="1" si="40"/>
        <v>228.7211418189595</v>
      </c>
      <c r="N233" s="51">
        <f t="shared" ca="1" si="36"/>
        <v>-9.8278050676697148E-2</v>
      </c>
      <c r="O233" s="51">
        <f t="shared" ca="1" si="41"/>
        <v>-0.21429016022263087</v>
      </c>
      <c r="P233" s="59">
        <f t="shared" ca="1" si="42"/>
        <v>11.050143423221698</v>
      </c>
      <c r="Q233" s="59">
        <f t="shared" ca="1" si="37"/>
        <v>63.938324795363911</v>
      </c>
    </row>
    <row r="234" spans="4:17" x14ac:dyDescent="0.2">
      <c r="D234">
        <f ca="1">Sheet2!L234</f>
        <v>256.70524499262939</v>
      </c>
      <c r="F234" s="60"/>
      <c r="G234" s="59">
        <f t="shared" ca="1" si="43"/>
        <v>226.00728042890719</v>
      </c>
      <c r="H234" s="59">
        <f t="shared" ca="1" si="33"/>
        <v>226.00728042890719</v>
      </c>
      <c r="I234" s="59">
        <f t="shared" ca="1" si="34"/>
        <v>263.238163437065</v>
      </c>
      <c r="J234" s="59">
        <f t="shared" ca="1" si="35"/>
        <v>188.77639742074939</v>
      </c>
      <c r="K234" s="59">
        <f t="shared" ca="1" si="38"/>
        <v>230.02491323268984</v>
      </c>
      <c r="L234" s="59">
        <f t="shared" ca="1" si="39"/>
        <v>237.98365750973167</v>
      </c>
      <c r="M234" s="59">
        <f t="shared" ca="1" si="40"/>
        <v>234.3179624536935</v>
      </c>
      <c r="N234" s="51">
        <f t="shared" ca="1" si="36"/>
        <v>3.6656950560381745</v>
      </c>
      <c r="O234" s="51">
        <f t="shared" ca="1" si="41"/>
        <v>2.3723666506179062</v>
      </c>
      <c r="P234" s="59">
        <f t="shared" ca="1" si="42"/>
        <v>24.093506370467992</v>
      </c>
      <c r="Q234" s="59">
        <f t="shared" ca="1" si="37"/>
        <v>76.158675099352735</v>
      </c>
    </row>
    <row r="235" spans="4:17" x14ac:dyDescent="0.2">
      <c r="D235">
        <f ca="1">Sheet2!L235</f>
        <v>253.7569701570672</v>
      </c>
      <c r="F235" s="60"/>
      <c r="G235" s="59">
        <f t="shared" ca="1" si="43"/>
        <v>228.30862510169862</v>
      </c>
      <c r="H235" s="59">
        <f t="shared" ca="1" si="33"/>
        <v>228.30862510169862</v>
      </c>
      <c r="I235" s="59">
        <f t="shared" ca="1" si="34"/>
        <v>267.26389878730623</v>
      </c>
      <c r="J235" s="59">
        <f t="shared" ca="1" si="35"/>
        <v>189.35335141609102</v>
      </c>
      <c r="K235" s="59">
        <f t="shared" ca="1" si="38"/>
        <v>232.28510913024957</v>
      </c>
      <c r="L235" s="59">
        <f t="shared" ca="1" si="39"/>
        <v>243.24142839217689</v>
      </c>
      <c r="M235" s="59">
        <f t="shared" ca="1" si="40"/>
        <v>238.20576399436825</v>
      </c>
      <c r="N235" s="51">
        <f t="shared" ca="1" si="36"/>
        <v>5.0356643978086311</v>
      </c>
      <c r="O235" s="51">
        <f t="shared" ca="1" si="41"/>
        <v>4.1478984820783893</v>
      </c>
      <c r="P235" s="59">
        <f t="shared" ca="1" si="42"/>
        <v>-2.9482748355621879</v>
      </c>
      <c r="Q235" s="59">
        <f t="shared" ca="1" si="37"/>
        <v>71.165819184493927</v>
      </c>
    </row>
    <row r="236" spans="4:17" x14ac:dyDescent="0.2">
      <c r="D236">
        <f ca="1">Sheet2!L236</f>
        <v>265.96862301479314</v>
      </c>
      <c r="F236" s="60"/>
      <c r="G236" s="59">
        <f t="shared" ca="1" si="43"/>
        <v>230.8114966399913</v>
      </c>
      <c r="H236" s="59">
        <f t="shared" ca="1" si="33"/>
        <v>230.8114966399913</v>
      </c>
      <c r="I236" s="59">
        <f t="shared" ca="1" si="34"/>
        <v>275.20723358410015</v>
      </c>
      <c r="J236" s="59">
        <f t="shared" ca="1" si="35"/>
        <v>186.41575969588246</v>
      </c>
      <c r="K236" s="59">
        <f t="shared" ca="1" si="38"/>
        <v>235.49306283353943</v>
      </c>
      <c r="L236" s="59">
        <f t="shared" ca="1" si="39"/>
        <v>250.817159933049</v>
      </c>
      <c r="M236" s="59">
        <f t="shared" ca="1" si="40"/>
        <v>243.75833579845323</v>
      </c>
      <c r="N236" s="51">
        <f t="shared" ca="1" si="36"/>
        <v>7.058824134595767</v>
      </c>
      <c r="O236" s="51">
        <f t="shared" ca="1" si="41"/>
        <v>6.0885155837566405</v>
      </c>
      <c r="P236" s="59">
        <f t="shared" ca="1" si="42"/>
        <v>12.211652857725937</v>
      </c>
      <c r="Q236" s="59">
        <f t="shared" ca="1" si="37"/>
        <v>72.988771509937095</v>
      </c>
    </row>
    <row r="237" spans="4:17" x14ac:dyDescent="0.2">
      <c r="D237">
        <f ca="1">Sheet2!L237</f>
        <v>250.18078608060455</v>
      </c>
      <c r="F237" s="60"/>
      <c r="G237" s="59">
        <f t="shared" ca="1" si="43"/>
        <v>231.99121894306558</v>
      </c>
      <c r="H237" s="59">
        <f t="shared" ca="1" si="33"/>
        <v>231.99121894306558</v>
      </c>
      <c r="I237" s="59">
        <f t="shared" ca="1" si="34"/>
        <v>277.84014670182967</v>
      </c>
      <c r="J237" s="59">
        <f t="shared" ca="1" si="35"/>
        <v>186.14229118430151</v>
      </c>
      <c r="K237" s="59">
        <f t="shared" ca="1" si="38"/>
        <v>236.89189361897419</v>
      </c>
      <c r="L237" s="59">
        <f t="shared" ca="1" si="39"/>
        <v>250.60503531556753</v>
      </c>
      <c r="M237" s="59">
        <f t="shared" ca="1" si="40"/>
        <v>245.04282585488352</v>
      </c>
      <c r="N237" s="51">
        <f t="shared" ca="1" si="36"/>
        <v>5.5622094606840164</v>
      </c>
      <c r="O237" s="51">
        <f t="shared" ca="1" si="41"/>
        <v>5.7376448350415581</v>
      </c>
      <c r="P237" s="59">
        <f t="shared" ca="1" si="42"/>
        <v>-15.78783693418859</v>
      </c>
      <c r="Q237" s="59">
        <f t="shared" ca="1" si="37"/>
        <v>61.526453819475478</v>
      </c>
    </row>
    <row r="238" spans="4:17" x14ac:dyDescent="0.2">
      <c r="D238">
        <f ca="1">Sheet2!L238</f>
        <v>277.29900317658206</v>
      </c>
      <c r="F238" s="60"/>
      <c r="G238" s="59">
        <f t="shared" ca="1" si="43"/>
        <v>234.78032656474949</v>
      </c>
      <c r="H238" s="59">
        <f t="shared" ca="1" si="33"/>
        <v>234.78032656474949</v>
      </c>
      <c r="I238" s="59">
        <f t="shared" ca="1" si="34"/>
        <v>287.8236712340186</v>
      </c>
      <c r="J238" s="59">
        <f t="shared" ca="1" si="35"/>
        <v>181.73698189548037</v>
      </c>
      <c r="K238" s="59">
        <f t="shared" ca="1" si="38"/>
        <v>240.74018976731779</v>
      </c>
      <c r="L238" s="59">
        <f t="shared" ca="1" si="39"/>
        <v>259.5030246025724</v>
      </c>
      <c r="M238" s="59">
        <f t="shared" ca="1" si="40"/>
        <v>251.49406131922325</v>
      </c>
      <c r="N238" s="51">
        <f t="shared" ca="1" si="36"/>
        <v>8.0089632833491464</v>
      </c>
      <c r="O238" s="51">
        <f t="shared" ca="1" si="41"/>
        <v>7.2518571339132842</v>
      </c>
      <c r="P238" s="59">
        <f t="shared" ca="1" si="42"/>
        <v>27.118217095977514</v>
      </c>
      <c r="Q238" s="59">
        <f t="shared" ca="1" si="37"/>
        <v>68.003232971487449</v>
      </c>
    </row>
    <row r="239" spans="4:17" x14ac:dyDescent="0.2">
      <c r="D239">
        <f ca="1">Sheet2!L239</f>
        <v>264.35209612129876</v>
      </c>
      <c r="F239" s="60"/>
      <c r="G239" s="59">
        <f t="shared" ca="1" si="43"/>
        <v>237.5492405675071</v>
      </c>
      <c r="H239" s="59">
        <f t="shared" ca="1" si="33"/>
        <v>237.5492405675071</v>
      </c>
      <c r="I239" s="59">
        <f t="shared" ca="1" si="34"/>
        <v>290.79919703835986</v>
      </c>
      <c r="J239" s="59">
        <f t="shared" ca="1" si="35"/>
        <v>184.29928409665433</v>
      </c>
      <c r="K239" s="59">
        <f t="shared" ca="1" si="38"/>
        <v>242.98894275341121</v>
      </c>
      <c r="L239" s="59">
        <f t="shared" ca="1" si="39"/>
        <v>261.1193817754812</v>
      </c>
      <c r="M239" s="59">
        <f t="shared" ca="1" si="40"/>
        <v>254.06566827963837</v>
      </c>
      <c r="N239" s="51">
        <f t="shared" ca="1" si="36"/>
        <v>7.0537134958428283</v>
      </c>
      <c r="O239" s="51">
        <f t="shared" ca="1" si="41"/>
        <v>7.1197613751996469</v>
      </c>
      <c r="P239" s="59">
        <f t="shared" ca="1" si="42"/>
        <v>-12.946907055283305</v>
      </c>
      <c r="Q239" s="59">
        <f t="shared" ca="1" si="37"/>
        <v>62.081260017988143</v>
      </c>
    </row>
    <row r="240" spans="4:17" x14ac:dyDescent="0.2">
      <c r="D240">
        <f ca="1">Sheet2!L240</f>
        <v>280.07972948919314</v>
      </c>
      <c r="F240" s="60"/>
      <c r="G240" s="59">
        <f t="shared" ca="1" si="43"/>
        <v>241.40771895227527</v>
      </c>
      <c r="H240" s="59">
        <f t="shared" ca="1" si="33"/>
        <v>241.40771895227527</v>
      </c>
      <c r="I240" s="59">
        <f t="shared" ca="1" si="34"/>
        <v>295.80837570586107</v>
      </c>
      <c r="J240" s="59">
        <f t="shared" ca="1" si="35"/>
        <v>187.00706219868945</v>
      </c>
      <c r="K240" s="59">
        <f t="shared" ca="1" si="38"/>
        <v>246.52139863300948</v>
      </c>
      <c r="L240" s="59">
        <f t="shared" ca="1" si="39"/>
        <v>267.43949768005189</v>
      </c>
      <c r="M240" s="59">
        <f t="shared" ca="1" si="40"/>
        <v>259.26848052154935</v>
      </c>
      <c r="N240" s="51">
        <f t="shared" ca="1" si="36"/>
        <v>8.1710171585025364</v>
      </c>
      <c r="O240" s="51">
        <f t="shared" ca="1" si="41"/>
        <v>7.8205985640682405</v>
      </c>
      <c r="P240" s="59">
        <f t="shared" ca="1" si="42"/>
        <v>15.727633367894384</v>
      </c>
      <c r="Q240" s="59">
        <f t="shared" ca="1" si="37"/>
        <v>62.992392364527838</v>
      </c>
    </row>
    <row r="241" spans="4:17" x14ac:dyDescent="0.2">
      <c r="D241">
        <f ca="1">Sheet2!L241</f>
        <v>294.75914786461561</v>
      </c>
      <c r="F241" s="60"/>
      <c r="G241" s="59">
        <f t="shared" ca="1" si="43"/>
        <v>245.47375864130291</v>
      </c>
      <c r="H241" s="59">
        <f t="shared" ca="1" si="33"/>
        <v>245.47375864130291</v>
      </c>
      <c r="I241" s="59">
        <f t="shared" ca="1" si="34"/>
        <v>305.8838952761277</v>
      </c>
      <c r="J241" s="59">
        <f t="shared" ca="1" si="35"/>
        <v>185.06362200647808</v>
      </c>
      <c r="K241" s="59">
        <f t="shared" ca="1" si="38"/>
        <v>251.11546998840055</v>
      </c>
      <c r="L241" s="59">
        <f t="shared" ca="1" si="39"/>
        <v>276.54604774157315</v>
      </c>
      <c r="M241" s="59">
        <f t="shared" ca="1" si="40"/>
        <v>266.36661399016265</v>
      </c>
      <c r="N241" s="51">
        <f t="shared" ca="1" si="36"/>
        <v>10.1794337514105</v>
      </c>
      <c r="O241" s="51">
        <f t="shared" ca="1" si="41"/>
        <v>9.3931553556297462</v>
      </c>
      <c r="P241" s="59">
        <f t="shared" ca="1" si="42"/>
        <v>14.679418375422472</v>
      </c>
      <c r="Q241" s="59">
        <f t="shared" ca="1" si="37"/>
        <v>65.486383202926163</v>
      </c>
    </row>
    <row r="242" spans="4:17" x14ac:dyDescent="0.2">
      <c r="D242">
        <f ca="1">Sheet2!L242</f>
        <v>301.06992908157861</v>
      </c>
      <c r="F242" s="60"/>
      <c r="G242" s="59">
        <f t="shared" ca="1" si="43"/>
        <v>249.56615152573772</v>
      </c>
      <c r="H242" s="59">
        <f t="shared" ca="1" si="33"/>
        <v>249.56615152573772</v>
      </c>
      <c r="I242" s="59">
        <f t="shared" ca="1" si="34"/>
        <v>316.43944318264573</v>
      </c>
      <c r="J242" s="59">
        <f t="shared" ca="1" si="35"/>
        <v>182.69285986882969</v>
      </c>
      <c r="K242" s="59">
        <f t="shared" ca="1" si="38"/>
        <v>255.8730375210842</v>
      </c>
      <c r="L242" s="59">
        <f t="shared" ca="1" si="39"/>
        <v>284.72067485490834</v>
      </c>
      <c r="M242" s="59">
        <f t="shared" ca="1" si="40"/>
        <v>273.30727700844585</v>
      </c>
      <c r="N242" s="51">
        <f t="shared" ca="1" si="36"/>
        <v>11.413397846462487</v>
      </c>
      <c r="O242" s="51">
        <f t="shared" ca="1" si="41"/>
        <v>10.739983682851573</v>
      </c>
      <c r="P242" s="59">
        <f t="shared" ca="1" si="42"/>
        <v>6.3107812169629938</v>
      </c>
      <c r="Q242" s="59">
        <f t="shared" ca="1" si="37"/>
        <v>67.808659381846383</v>
      </c>
    </row>
    <row r="243" spans="4:17" x14ac:dyDescent="0.2">
      <c r="D243">
        <f ca="1">Sheet2!L243</f>
        <v>279.77904102598205</v>
      </c>
      <c r="F243" s="60"/>
      <c r="G243" s="59">
        <f t="shared" ca="1" si="43"/>
        <v>252.34183488733476</v>
      </c>
      <c r="H243" s="59">
        <f t="shared" ca="1" si="33"/>
        <v>252.34183488733476</v>
      </c>
      <c r="I243" s="59">
        <f t="shared" ca="1" si="34"/>
        <v>319.56715337982132</v>
      </c>
      <c r="J243" s="59">
        <f t="shared" ca="1" si="35"/>
        <v>185.11651639484819</v>
      </c>
      <c r="K243" s="59">
        <f t="shared" ca="1" si="38"/>
        <v>258.14979975964587</v>
      </c>
      <c r="L243" s="59">
        <f t="shared" ca="1" si="39"/>
        <v>283.07346357859961</v>
      </c>
      <c r="M243" s="59">
        <f t="shared" ca="1" si="40"/>
        <v>274.6016298119531</v>
      </c>
      <c r="N243" s="51">
        <f t="shared" ca="1" si="36"/>
        <v>8.4718337666465118</v>
      </c>
      <c r="O243" s="51">
        <f t="shared" ca="1" si="41"/>
        <v>9.2278837387148656</v>
      </c>
      <c r="P243" s="59">
        <f t="shared" ca="1" si="42"/>
        <v>-21.290888055596554</v>
      </c>
      <c r="Q243" s="59">
        <f t="shared" ca="1" si="37"/>
        <v>61.462109898587613</v>
      </c>
    </row>
    <row r="244" spans="4:17" x14ac:dyDescent="0.2">
      <c r="D244">
        <f ca="1">Sheet2!L244</f>
        <v>299.27312194708509</v>
      </c>
      <c r="F244" s="60"/>
      <c r="G244" s="59">
        <f t="shared" ca="1" si="43"/>
        <v>255.87408386989219</v>
      </c>
      <c r="H244" s="59">
        <f t="shared" ca="1" si="33"/>
        <v>255.87408386989219</v>
      </c>
      <c r="I244" s="59">
        <f t="shared" ca="1" si="34"/>
        <v>327.09744403958985</v>
      </c>
      <c r="J244" s="59">
        <f t="shared" ca="1" si="35"/>
        <v>184.65072370019453</v>
      </c>
      <c r="K244" s="59">
        <f t="shared" ca="1" si="38"/>
        <v>262.06630663464011</v>
      </c>
      <c r="L244" s="59">
        <f t="shared" ca="1" si="39"/>
        <v>288.47334970142811</v>
      </c>
      <c r="M244" s="59">
        <f t="shared" ca="1" si="40"/>
        <v>279.53592823897952</v>
      </c>
      <c r="N244" s="51">
        <f t="shared" ca="1" si="36"/>
        <v>8.937421462448583</v>
      </c>
      <c r="O244" s="51">
        <f t="shared" ca="1" si="41"/>
        <v>9.0342422212040105</v>
      </c>
      <c r="P244" s="59">
        <f t="shared" ca="1" si="42"/>
        <v>19.494080921103034</v>
      </c>
      <c r="Q244" s="59">
        <f t="shared" ca="1" si="37"/>
        <v>68.755602196083004</v>
      </c>
    </row>
    <row r="245" spans="4:17" x14ac:dyDescent="0.2">
      <c r="D245">
        <f ca="1">Sheet2!L245</f>
        <v>319.00634122232316</v>
      </c>
      <c r="F245" s="60"/>
      <c r="G245" s="59">
        <f t="shared" ca="1" si="43"/>
        <v>260.39562913140469</v>
      </c>
      <c r="H245" s="59">
        <f t="shared" ca="1" si="33"/>
        <v>260.39562913140469</v>
      </c>
      <c r="I245" s="59">
        <f t="shared" ca="1" si="34"/>
        <v>339.13449956415553</v>
      </c>
      <c r="J245" s="59">
        <f t="shared" ca="1" si="35"/>
        <v>181.65675869865385</v>
      </c>
      <c r="K245" s="59">
        <f t="shared" ca="1" si="38"/>
        <v>267.48916707156229</v>
      </c>
      <c r="L245" s="59">
        <f t="shared" ca="1" si="39"/>
        <v>298.65101354172646</v>
      </c>
      <c r="M245" s="59">
        <f t="shared" ca="1" si="40"/>
        <v>287.43001083564826</v>
      </c>
      <c r="N245" s="51">
        <f t="shared" ca="1" si="36"/>
        <v>11.221002706078195</v>
      </c>
      <c r="O245" s="51">
        <f t="shared" ca="1" si="41"/>
        <v>10.492082544453467</v>
      </c>
      <c r="P245" s="59">
        <f t="shared" ca="1" si="42"/>
        <v>19.733219275238071</v>
      </c>
      <c r="Q245" s="59">
        <f t="shared" ca="1" si="37"/>
        <v>74.16436368611825</v>
      </c>
    </row>
    <row r="246" spans="4:17" x14ac:dyDescent="0.2">
      <c r="D246">
        <f ca="1">Sheet2!L246</f>
        <v>285.13381487512942</v>
      </c>
      <c r="F246" s="60"/>
      <c r="G246" s="59">
        <f t="shared" ca="1" si="43"/>
        <v>262.61943759612939</v>
      </c>
      <c r="H246" s="59">
        <f t="shared" ca="1" si="33"/>
        <v>262.61943759612939</v>
      </c>
      <c r="I246" s="59">
        <f t="shared" ca="1" si="34"/>
        <v>341.66979713273582</v>
      </c>
      <c r="J246" s="59">
        <f t="shared" ca="1" si="35"/>
        <v>183.56907805952295</v>
      </c>
      <c r="K246" s="59">
        <f t="shared" ca="1" si="38"/>
        <v>269.16960971952108</v>
      </c>
      <c r="L246" s="59">
        <f t="shared" ca="1" si="39"/>
        <v>294.14528065286078</v>
      </c>
      <c r="M246" s="59">
        <f t="shared" ca="1" si="40"/>
        <v>286.97077164354448</v>
      </c>
      <c r="N246" s="51">
        <f t="shared" ca="1" si="36"/>
        <v>7.1745090093162958</v>
      </c>
      <c r="O246" s="51">
        <f t="shared" ca="1" si="41"/>
        <v>8.2803668543620201</v>
      </c>
      <c r="P246" s="59">
        <f t="shared" ca="1" si="42"/>
        <v>-33.872526347193741</v>
      </c>
      <c r="Q246" s="59">
        <f t="shared" ca="1" si="37"/>
        <v>63.396876192914711</v>
      </c>
    </row>
    <row r="247" spans="4:17" x14ac:dyDescent="0.2">
      <c r="D247">
        <f ca="1">Sheet2!L247</f>
        <v>298.04983045119423</v>
      </c>
      <c r="F247" s="60"/>
      <c r="G247" s="59">
        <f t="shared" ca="1" si="43"/>
        <v>265.30322014217126</v>
      </c>
      <c r="H247" s="59">
        <f t="shared" ca="1" si="33"/>
        <v>265.30322014217126</v>
      </c>
      <c r="I247" s="59">
        <f t="shared" ca="1" si="34"/>
        <v>346.2894590694666</v>
      </c>
      <c r="J247" s="59">
        <f t="shared" ca="1" si="35"/>
        <v>184.31698121487591</v>
      </c>
      <c r="K247" s="59">
        <f t="shared" ca="1" si="38"/>
        <v>271.9201069320614</v>
      </c>
      <c r="L247" s="59">
        <f t="shared" ca="1" si="39"/>
        <v>295.44679725230526</v>
      </c>
      <c r="M247" s="59">
        <f t="shared" ca="1" si="40"/>
        <v>289.18658340507443</v>
      </c>
      <c r="N247" s="51">
        <f t="shared" ca="1" si="36"/>
        <v>6.2602138472308297</v>
      </c>
      <c r="O247" s="51">
        <f t="shared" ca="1" si="41"/>
        <v>6.9335981829412265</v>
      </c>
      <c r="P247" s="59">
        <f t="shared" ca="1" si="42"/>
        <v>12.916015576064808</v>
      </c>
      <c r="Q247" s="59">
        <f t="shared" ca="1" si="37"/>
        <v>63.68248015615147</v>
      </c>
    </row>
    <row r="248" spans="4:17" x14ac:dyDescent="0.2">
      <c r="D248">
        <f ca="1">Sheet2!L248</f>
        <v>300.58487416548576</v>
      </c>
      <c r="F248" s="60"/>
      <c r="G248" s="59">
        <f t="shared" ca="1" si="43"/>
        <v>268.2425171335027</v>
      </c>
      <c r="H248" s="59">
        <f t="shared" ca="1" si="33"/>
        <v>268.2425171335027</v>
      </c>
      <c r="I248" s="59">
        <f t="shared" ca="1" si="34"/>
        <v>350.49558509328779</v>
      </c>
      <c r="J248" s="59">
        <f t="shared" ca="1" si="35"/>
        <v>185.98944917371762</v>
      </c>
      <c r="K248" s="59">
        <f t="shared" ca="1" si="38"/>
        <v>274.6500847638161</v>
      </c>
      <c r="L248" s="59">
        <f t="shared" ca="1" si="39"/>
        <v>297.15948955669876</v>
      </c>
      <c r="M248" s="59">
        <f t="shared" ca="1" si="40"/>
        <v>291.46624155715671</v>
      </c>
      <c r="N248" s="51">
        <f t="shared" ca="1" si="36"/>
        <v>5.6932479995420522</v>
      </c>
      <c r="O248" s="51">
        <f t="shared" ca="1" si="41"/>
        <v>6.1066980606751109</v>
      </c>
      <c r="P248" s="59">
        <f t="shared" ca="1" si="42"/>
        <v>2.5350437142915325</v>
      </c>
      <c r="Q248" s="59">
        <f t="shared" ca="1" si="37"/>
        <v>60.083909973570094</v>
      </c>
    </row>
    <row r="249" spans="4:17" x14ac:dyDescent="0.2">
      <c r="D249">
        <f ca="1">Sheet2!L249</f>
        <v>311.82219684575557</v>
      </c>
      <c r="F249" s="60"/>
      <c r="G249" s="59">
        <f t="shared" ca="1" si="43"/>
        <v>271.94905050950695</v>
      </c>
      <c r="H249" s="59">
        <f t="shared" ca="1" si="33"/>
        <v>271.94905050950695</v>
      </c>
      <c r="I249" s="59">
        <f t="shared" ca="1" si="34"/>
        <v>355.85749104224772</v>
      </c>
      <c r="J249" s="59">
        <f t="shared" ca="1" si="35"/>
        <v>188.04060997676615</v>
      </c>
      <c r="K249" s="59">
        <f t="shared" ca="1" si="38"/>
        <v>278.19028591447699</v>
      </c>
      <c r="L249" s="59">
        <f t="shared" ca="1" si="39"/>
        <v>302.04705865305107</v>
      </c>
      <c r="M249" s="59">
        <f t="shared" ca="1" si="40"/>
        <v>295.53743261487648</v>
      </c>
      <c r="N249" s="51">
        <f t="shared" ca="1" si="36"/>
        <v>6.5096260381745878</v>
      </c>
      <c r="O249" s="51">
        <f t="shared" ca="1" si="41"/>
        <v>6.37531671234143</v>
      </c>
      <c r="P249" s="59">
        <f t="shared" ca="1" si="42"/>
        <v>11.237322680269813</v>
      </c>
      <c r="Q249" s="59">
        <f t="shared" ca="1" si="37"/>
        <v>62.854164059047733</v>
      </c>
    </row>
    <row r="250" spans="4:17" x14ac:dyDescent="0.2">
      <c r="D250">
        <f ca="1">Sheet2!L250</f>
        <v>325.17460869799532</v>
      </c>
      <c r="F250" s="60"/>
      <c r="G250" s="59">
        <f t="shared" ca="1" si="43"/>
        <v>276.85404211622438</v>
      </c>
      <c r="H250" s="59">
        <f t="shared" ca="1" si="33"/>
        <v>276.85404211622438</v>
      </c>
      <c r="I250" s="59">
        <f t="shared" ca="1" si="34"/>
        <v>361.56054375374418</v>
      </c>
      <c r="J250" s="59">
        <f t="shared" ca="1" si="35"/>
        <v>192.14754047870457</v>
      </c>
      <c r="K250" s="59">
        <f t="shared" ca="1" si="38"/>
        <v>282.66498332243111</v>
      </c>
      <c r="L250" s="59">
        <f t="shared" ca="1" si="39"/>
        <v>309.75624200136582</v>
      </c>
      <c r="M250" s="59">
        <f t="shared" ca="1" si="40"/>
        <v>301.46486783150027</v>
      </c>
      <c r="N250" s="51">
        <f t="shared" ca="1" si="36"/>
        <v>8.2913741698655485</v>
      </c>
      <c r="O250" s="51">
        <f t="shared" ca="1" si="41"/>
        <v>7.652688350690843</v>
      </c>
      <c r="P250" s="59">
        <f t="shared" ca="1" si="42"/>
        <v>13.352411852239754</v>
      </c>
      <c r="Q250" s="59">
        <f t="shared" ca="1" si="37"/>
        <v>63.040833735952887</v>
      </c>
    </row>
    <row r="251" spans="4:17" x14ac:dyDescent="0.2">
      <c r="D251">
        <f ca="1">Sheet2!L251</f>
        <v>332.44368353232403</v>
      </c>
      <c r="F251" s="60"/>
      <c r="G251" s="59">
        <f t="shared" ca="1" si="43"/>
        <v>282.48061882813693</v>
      </c>
      <c r="H251" s="59">
        <f t="shared" ca="1" si="33"/>
        <v>282.48061882813693</v>
      </c>
      <c r="I251" s="59">
        <f t="shared" ca="1" si="34"/>
        <v>365.32146705666639</v>
      </c>
      <c r="J251" s="59">
        <f t="shared" ca="1" si="35"/>
        <v>199.63977059960749</v>
      </c>
      <c r="K251" s="59">
        <f t="shared" ca="1" si="38"/>
        <v>287.4058119138495</v>
      </c>
      <c r="L251" s="59">
        <f t="shared" ca="1" si="39"/>
        <v>317.31872251168522</v>
      </c>
      <c r="M251" s="59">
        <f t="shared" ca="1" si="40"/>
        <v>307.660630971665</v>
      </c>
      <c r="N251" s="51">
        <f t="shared" ca="1" si="36"/>
        <v>9.658091540020223</v>
      </c>
      <c r="O251" s="51">
        <f t="shared" ca="1" si="41"/>
        <v>8.9896238102437636</v>
      </c>
      <c r="P251" s="59">
        <f t="shared" ca="1" si="42"/>
        <v>7.2690748343287055</v>
      </c>
      <c r="Q251" s="59">
        <f t="shared" ca="1" si="37"/>
        <v>68.825879815296659</v>
      </c>
    </row>
    <row r="252" spans="4:17" x14ac:dyDescent="0.2">
      <c r="F252" s="60"/>
    </row>
    <row r="253" spans="4:17" x14ac:dyDescent="0.2">
      <c r="F253" s="60"/>
    </row>
    <row r="254" spans="4:17" x14ac:dyDescent="0.2">
      <c r="F254" s="60"/>
    </row>
    <row r="255" spans="4:17" x14ac:dyDescent="0.2">
      <c r="F255" s="60"/>
    </row>
    <row r="256" spans="4:17" x14ac:dyDescent="0.2">
      <c r="F256" s="60"/>
    </row>
    <row r="257" spans="6:6" x14ac:dyDescent="0.2">
      <c r="F257" s="60"/>
    </row>
    <row r="258" spans="6:6" x14ac:dyDescent="0.2">
      <c r="F258" s="60"/>
    </row>
    <row r="259" spans="6:6" x14ac:dyDescent="0.2">
      <c r="F259" s="60"/>
    </row>
    <row r="260" spans="6:6" x14ac:dyDescent="0.2">
      <c r="F260" s="60"/>
    </row>
    <row r="261" spans="6:6" x14ac:dyDescent="0.2">
      <c r="F261" s="60"/>
    </row>
    <row r="262" spans="6:6" x14ac:dyDescent="0.2">
      <c r="F262" s="60"/>
    </row>
    <row r="263" spans="6:6" x14ac:dyDescent="0.2">
      <c r="F263" s="60"/>
    </row>
    <row r="264" spans="6:6" x14ac:dyDescent="0.2">
      <c r="F264" s="60"/>
    </row>
    <row r="265" spans="6:6" x14ac:dyDescent="0.2">
      <c r="F265" s="60"/>
    </row>
    <row r="266" spans="6:6" x14ac:dyDescent="0.2">
      <c r="F266" s="60"/>
    </row>
    <row r="267" spans="6:6" x14ac:dyDescent="0.2">
      <c r="F267" s="60"/>
    </row>
    <row r="268" spans="6:6" x14ac:dyDescent="0.2">
      <c r="F268" s="60"/>
    </row>
    <row r="269" spans="6:6" x14ac:dyDescent="0.2">
      <c r="F269" s="60"/>
    </row>
    <row r="270" spans="6:6" x14ac:dyDescent="0.2">
      <c r="F270" s="60"/>
    </row>
    <row r="271" spans="6:6" x14ac:dyDescent="0.2">
      <c r="F271" s="60"/>
    </row>
    <row r="272" spans="6:6" x14ac:dyDescent="0.2">
      <c r="F272" s="60"/>
    </row>
    <row r="273" spans="6:6" x14ac:dyDescent="0.2">
      <c r="F273" s="60"/>
    </row>
    <row r="274" spans="6:6" x14ac:dyDescent="0.2">
      <c r="F274" s="60"/>
    </row>
    <row r="275" spans="6:6" x14ac:dyDescent="0.2">
      <c r="F275" s="60"/>
    </row>
    <row r="276" spans="6:6" x14ac:dyDescent="0.2">
      <c r="F276" s="60"/>
    </row>
    <row r="277" spans="6:6" x14ac:dyDescent="0.2">
      <c r="F277" s="60"/>
    </row>
    <row r="278" spans="6:6" x14ac:dyDescent="0.2">
      <c r="F278" s="60"/>
    </row>
    <row r="279" spans="6:6" x14ac:dyDescent="0.2">
      <c r="F279" s="60"/>
    </row>
    <row r="280" spans="6:6" x14ac:dyDescent="0.2">
      <c r="F280" s="60"/>
    </row>
    <row r="281" spans="6:6" x14ac:dyDescent="0.2">
      <c r="F281" s="60"/>
    </row>
    <row r="282" spans="6:6" x14ac:dyDescent="0.2">
      <c r="F282" s="60"/>
    </row>
    <row r="283" spans="6:6" x14ac:dyDescent="0.2">
      <c r="F283" s="60"/>
    </row>
    <row r="284" spans="6:6" x14ac:dyDescent="0.2">
      <c r="F284" s="60"/>
    </row>
    <row r="285" spans="6:6" x14ac:dyDescent="0.2">
      <c r="F285" s="60"/>
    </row>
    <row r="286" spans="6:6" x14ac:dyDescent="0.2">
      <c r="F286" s="60"/>
    </row>
    <row r="287" spans="6:6" x14ac:dyDescent="0.2">
      <c r="F287" s="60"/>
    </row>
    <row r="288" spans="6:6" x14ac:dyDescent="0.2">
      <c r="F288" s="60"/>
    </row>
    <row r="289" spans="6:6" x14ac:dyDescent="0.2">
      <c r="F289" s="60"/>
    </row>
    <row r="290" spans="6:6" x14ac:dyDescent="0.2">
      <c r="F290" s="60"/>
    </row>
    <row r="291" spans="6:6" x14ac:dyDescent="0.2">
      <c r="F291" s="60"/>
    </row>
    <row r="292" spans="6:6" x14ac:dyDescent="0.2">
      <c r="F292" s="60"/>
    </row>
    <row r="293" spans="6:6" x14ac:dyDescent="0.2">
      <c r="F293" s="60"/>
    </row>
    <row r="294" spans="6:6" x14ac:dyDescent="0.2">
      <c r="F294" s="60"/>
    </row>
    <row r="295" spans="6:6" x14ac:dyDescent="0.2">
      <c r="F295" s="60"/>
    </row>
    <row r="296" spans="6:6" x14ac:dyDescent="0.2">
      <c r="F296" s="60"/>
    </row>
    <row r="297" spans="6:6" x14ac:dyDescent="0.2">
      <c r="F297" s="60"/>
    </row>
    <row r="298" spans="6:6" x14ac:dyDescent="0.2">
      <c r="F298" s="60"/>
    </row>
    <row r="299" spans="6:6" x14ac:dyDescent="0.2">
      <c r="F299" s="60"/>
    </row>
    <row r="300" spans="6:6" x14ac:dyDescent="0.2">
      <c r="F300" s="60"/>
    </row>
    <row r="301" spans="6:6" x14ac:dyDescent="0.2">
      <c r="F301" s="60"/>
    </row>
    <row r="302" spans="6:6" x14ac:dyDescent="0.2">
      <c r="F302" s="60"/>
    </row>
    <row r="303" spans="6:6" x14ac:dyDescent="0.2">
      <c r="F303" s="60"/>
    </row>
    <row r="304" spans="6:6" x14ac:dyDescent="0.2">
      <c r="F304" s="60"/>
    </row>
    <row r="305" spans="6:6" x14ac:dyDescent="0.2">
      <c r="F305" s="60"/>
    </row>
    <row r="306" spans="6:6" x14ac:dyDescent="0.2">
      <c r="F306" s="60"/>
    </row>
    <row r="307" spans="6:6" x14ac:dyDescent="0.2">
      <c r="F307" s="60"/>
    </row>
    <row r="308" spans="6:6" x14ac:dyDescent="0.2">
      <c r="F308" s="60"/>
    </row>
    <row r="309" spans="6:6" x14ac:dyDescent="0.2">
      <c r="F309" s="60"/>
    </row>
    <row r="310" spans="6:6" x14ac:dyDescent="0.2">
      <c r="F310" s="60"/>
    </row>
    <row r="311" spans="6:6" x14ac:dyDescent="0.2">
      <c r="F311" s="60"/>
    </row>
    <row r="312" spans="6:6" x14ac:dyDescent="0.2">
      <c r="F312" s="60"/>
    </row>
    <row r="313" spans="6:6" x14ac:dyDescent="0.2">
      <c r="F313" s="60"/>
    </row>
    <row r="314" spans="6:6" x14ac:dyDescent="0.2">
      <c r="F314" s="60"/>
    </row>
    <row r="315" spans="6:6" x14ac:dyDescent="0.2">
      <c r="F315" s="60"/>
    </row>
    <row r="316" spans="6:6" x14ac:dyDescent="0.2">
      <c r="F316" s="60"/>
    </row>
    <row r="317" spans="6:6" x14ac:dyDescent="0.2">
      <c r="F317" s="60"/>
    </row>
    <row r="318" spans="6:6" x14ac:dyDescent="0.2">
      <c r="F318" s="60"/>
    </row>
    <row r="319" spans="6:6" x14ac:dyDescent="0.2">
      <c r="F319" s="60"/>
    </row>
    <row r="320" spans="6:6" x14ac:dyDescent="0.2">
      <c r="F320" s="60"/>
    </row>
    <row r="321" spans="6:6" x14ac:dyDescent="0.2">
      <c r="F321" s="60"/>
    </row>
    <row r="322" spans="6:6" x14ac:dyDescent="0.2">
      <c r="F322" s="60"/>
    </row>
    <row r="323" spans="6:6" x14ac:dyDescent="0.2">
      <c r="F323" s="60"/>
    </row>
    <row r="324" spans="6:6" x14ac:dyDescent="0.2">
      <c r="F324" s="60"/>
    </row>
    <row r="325" spans="6:6" x14ac:dyDescent="0.2">
      <c r="F325" s="60"/>
    </row>
    <row r="326" spans="6:6" x14ac:dyDescent="0.2">
      <c r="F326" s="60"/>
    </row>
    <row r="327" spans="6:6" x14ac:dyDescent="0.2">
      <c r="F327" s="60"/>
    </row>
    <row r="328" spans="6:6" x14ac:dyDescent="0.2">
      <c r="F328" s="60"/>
    </row>
    <row r="329" spans="6:6" x14ac:dyDescent="0.2">
      <c r="F329" s="60"/>
    </row>
    <row r="330" spans="6:6" x14ac:dyDescent="0.2">
      <c r="F330" s="60"/>
    </row>
    <row r="331" spans="6:6" x14ac:dyDescent="0.2">
      <c r="F331" s="60"/>
    </row>
    <row r="332" spans="6:6" x14ac:dyDescent="0.2">
      <c r="F332" s="60"/>
    </row>
    <row r="333" spans="6:6" x14ac:dyDescent="0.2">
      <c r="F333" s="60"/>
    </row>
    <row r="334" spans="6:6" x14ac:dyDescent="0.2">
      <c r="F334" s="60"/>
    </row>
    <row r="335" spans="6:6" x14ac:dyDescent="0.2">
      <c r="F335" s="60"/>
    </row>
    <row r="336" spans="6:6" x14ac:dyDescent="0.2">
      <c r="F336" s="60"/>
    </row>
    <row r="337" spans="6:6" x14ac:dyDescent="0.2">
      <c r="F337" s="60"/>
    </row>
    <row r="338" spans="6:6" x14ac:dyDescent="0.2">
      <c r="F338" s="60"/>
    </row>
    <row r="339" spans="6:6" x14ac:dyDescent="0.2">
      <c r="F339" s="60"/>
    </row>
    <row r="340" spans="6:6" x14ac:dyDescent="0.2">
      <c r="F340" s="60"/>
    </row>
    <row r="341" spans="6:6" x14ac:dyDescent="0.2">
      <c r="F341" s="60"/>
    </row>
    <row r="342" spans="6:6" x14ac:dyDescent="0.2">
      <c r="F342" s="60"/>
    </row>
    <row r="343" spans="6:6" x14ac:dyDescent="0.2">
      <c r="F343" s="60"/>
    </row>
    <row r="344" spans="6:6" x14ac:dyDescent="0.2">
      <c r="F344" s="60"/>
    </row>
    <row r="345" spans="6:6" x14ac:dyDescent="0.2">
      <c r="F345" s="60"/>
    </row>
    <row r="346" spans="6:6" x14ac:dyDescent="0.2">
      <c r="F346" s="60"/>
    </row>
    <row r="347" spans="6:6" x14ac:dyDescent="0.2">
      <c r="F347" s="60"/>
    </row>
    <row r="348" spans="6:6" x14ac:dyDescent="0.2">
      <c r="F348" s="60"/>
    </row>
    <row r="349" spans="6:6" x14ac:dyDescent="0.2">
      <c r="F349" s="60"/>
    </row>
    <row r="350" spans="6:6" x14ac:dyDescent="0.2">
      <c r="F350" s="60"/>
    </row>
    <row r="351" spans="6:6" x14ac:dyDescent="0.2">
      <c r="F351" s="60"/>
    </row>
    <row r="352" spans="6:6" x14ac:dyDescent="0.2">
      <c r="F352" s="60"/>
    </row>
    <row r="353" spans="6:6" x14ac:dyDescent="0.2">
      <c r="F353" s="60"/>
    </row>
    <row r="354" spans="6:6" x14ac:dyDescent="0.2">
      <c r="F354" s="60"/>
    </row>
    <row r="355" spans="6:6" x14ac:dyDescent="0.2">
      <c r="F355" s="60"/>
    </row>
    <row r="356" spans="6:6" x14ac:dyDescent="0.2">
      <c r="F356" s="60"/>
    </row>
    <row r="357" spans="6:6" x14ac:dyDescent="0.2">
      <c r="F357" s="60"/>
    </row>
    <row r="358" spans="6:6" x14ac:dyDescent="0.2">
      <c r="F358" s="60"/>
    </row>
    <row r="359" spans="6:6" x14ac:dyDescent="0.2">
      <c r="F359" s="60"/>
    </row>
    <row r="360" spans="6:6" x14ac:dyDescent="0.2">
      <c r="F360" s="60"/>
    </row>
    <row r="361" spans="6:6" x14ac:dyDescent="0.2">
      <c r="F361" s="60"/>
    </row>
    <row r="362" spans="6:6" x14ac:dyDescent="0.2">
      <c r="F362" s="60"/>
    </row>
    <row r="363" spans="6:6" x14ac:dyDescent="0.2">
      <c r="F363" s="60"/>
    </row>
    <row r="364" spans="6:6" x14ac:dyDescent="0.2">
      <c r="F364" s="60"/>
    </row>
    <row r="365" spans="6:6" x14ac:dyDescent="0.2">
      <c r="F365" s="60"/>
    </row>
    <row r="366" spans="6:6" x14ac:dyDescent="0.2">
      <c r="F366" s="60"/>
    </row>
    <row r="367" spans="6:6" x14ac:dyDescent="0.2">
      <c r="F367" s="60"/>
    </row>
    <row r="368" spans="6:6" x14ac:dyDescent="0.2">
      <c r="F368" s="60"/>
    </row>
    <row r="369" spans="6:6" x14ac:dyDescent="0.2">
      <c r="F369" s="60"/>
    </row>
    <row r="370" spans="6:6" x14ac:dyDescent="0.2">
      <c r="F370" s="60"/>
    </row>
    <row r="371" spans="6:6" x14ac:dyDescent="0.2">
      <c r="F371" s="60"/>
    </row>
    <row r="372" spans="6:6" x14ac:dyDescent="0.2">
      <c r="F372" s="60"/>
    </row>
    <row r="373" spans="6:6" x14ac:dyDescent="0.2">
      <c r="F373" s="60"/>
    </row>
    <row r="374" spans="6:6" x14ac:dyDescent="0.2">
      <c r="F374" s="60"/>
    </row>
    <row r="375" spans="6:6" x14ac:dyDescent="0.2">
      <c r="F375" s="60"/>
    </row>
    <row r="376" spans="6:6" x14ac:dyDescent="0.2">
      <c r="F376" s="60"/>
    </row>
    <row r="377" spans="6:6" x14ac:dyDescent="0.2">
      <c r="F377" s="60"/>
    </row>
    <row r="378" spans="6:6" x14ac:dyDescent="0.2">
      <c r="F378" s="60"/>
    </row>
    <row r="379" spans="6:6" x14ac:dyDescent="0.2">
      <c r="F379" s="60"/>
    </row>
    <row r="380" spans="6:6" x14ac:dyDescent="0.2">
      <c r="F380" s="60"/>
    </row>
    <row r="381" spans="6:6" x14ac:dyDescent="0.2">
      <c r="F381" s="60"/>
    </row>
    <row r="382" spans="6:6" x14ac:dyDescent="0.2">
      <c r="F382" s="60"/>
    </row>
    <row r="383" spans="6:6" x14ac:dyDescent="0.2">
      <c r="F383" s="60"/>
    </row>
    <row r="384" spans="6:6" x14ac:dyDescent="0.2">
      <c r="F384" s="60"/>
    </row>
    <row r="385" spans="6:6" x14ac:dyDescent="0.2">
      <c r="F385" s="60"/>
    </row>
    <row r="386" spans="6:6" x14ac:dyDescent="0.2">
      <c r="F386" s="60"/>
    </row>
    <row r="387" spans="6:6" x14ac:dyDescent="0.2">
      <c r="F387" s="60"/>
    </row>
    <row r="388" spans="6:6" x14ac:dyDescent="0.2">
      <c r="F388" s="60"/>
    </row>
    <row r="389" spans="6:6" x14ac:dyDescent="0.2">
      <c r="F389" s="60"/>
    </row>
    <row r="390" spans="6:6" x14ac:dyDescent="0.2">
      <c r="F390" s="60"/>
    </row>
    <row r="391" spans="6:6" x14ac:dyDescent="0.2">
      <c r="F391" s="60"/>
    </row>
    <row r="392" spans="6:6" x14ac:dyDescent="0.2">
      <c r="F392" s="60"/>
    </row>
    <row r="393" spans="6:6" x14ac:dyDescent="0.2">
      <c r="F393" s="60"/>
    </row>
    <row r="394" spans="6:6" x14ac:dyDescent="0.2">
      <c r="F394" s="60"/>
    </row>
    <row r="395" spans="6:6" x14ac:dyDescent="0.2">
      <c r="F395" s="60"/>
    </row>
    <row r="396" spans="6:6" x14ac:dyDescent="0.2">
      <c r="F396" s="60"/>
    </row>
    <row r="397" spans="6:6" x14ac:dyDescent="0.2">
      <c r="F397" s="60"/>
    </row>
    <row r="398" spans="6:6" x14ac:dyDescent="0.2">
      <c r="F398" s="60"/>
    </row>
    <row r="399" spans="6:6" x14ac:dyDescent="0.2">
      <c r="F399" s="60"/>
    </row>
    <row r="400" spans="6:6" x14ac:dyDescent="0.2">
      <c r="F400" s="60"/>
    </row>
    <row r="401" spans="6:6" x14ac:dyDescent="0.2">
      <c r="F401" s="60"/>
    </row>
    <row r="402" spans="6:6" x14ac:dyDescent="0.2">
      <c r="F402" s="60"/>
    </row>
    <row r="403" spans="6:6" x14ac:dyDescent="0.2">
      <c r="F403" s="60"/>
    </row>
    <row r="404" spans="6:6" x14ac:dyDescent="0.2">
      <c r="F404" s="60"/>
    </row>
    <row r="405" spans="6:6" x14ac:dyDescent="0.2">
      <c r="F405" s="60"/>
    </row>
    <row r="406" spans="6:6" x14ac:dyDescent="0.2">
      <c r="F406" s="60"/>
    </row>
    <row r="407" spans="6:6" x14ac:dyDescent="0.2">
      <c r="F407" s="60"/>
    </row>
    <row r="408" spans="6:6" x14ac:dyDescent="0.2">
      <c r="F408" s="60"/>
    </row>
    <row r="409" spans="6:6" x14ac:dyDescent="0.2">
      <c r="F409" s="60"/>
    </row>
    <row r="410" spans="6:6" x14ac:dyDescent="0.2">
      <c r="F410" s="60"/>
    </row>
    <row r="411" spans="6:6" x14ac:dyDescent="0.2">
      <c r="F411" s="60"/>
    </row>
    <row r="412" spans="6:6" x14ac:dyDescent="0.2">
      <c r="F412" s="60"/>
    </row>
    <row r="413" spans="6:6" x14ac:dyDescent="0.2">
      <c r="F413" s="60"/>
    </row>
    <row r="414" spans="6:6" x14ac:dyDescent="0.2">
      <c r="F414" s="60"/>
    </row>
    <row r="415" spans="6:6" x14ac:dyDescent="0.2">
      <c r="F415" s="60"/>
    </row>
    <row r="416" spans="6:6" x14ac:dyDescent="0.2">
      <c r="F416" s="60"/>
    </row>
    <row r="417" spans="6:6" x14ac:dyDescent="0.2">
      <c r="F417" s="60"/>
    </row>
    <row r="418" spans="6:6" x14ac:dyDescent="0.2">
      <c r="F418" s="60"/>
    </row>
    <row r="419" spans="6:6" x14ac:dyDescent="0.2">
      <c r="F419" s="60"/>
    </row>
    <row r="420" spans="6:6" x14ac:dyDescent="0.2">
      <c r="F420" s="60"/>
    </row>
    <row r="421" spans="6:6" x14ac:dyDescent="0.2">
      <c r="F421" s="60"/>
    </row>
    <row r="422" spans="6:6" x14ac:dyDescent="0.2">
      <c r="F422" s="60"/>
    </row>
    <row r="423" spans="6:6" x14ac:dyDescent="0.2">
      <c r="F423" s="60"/>
    </row>
    <row r="424" spans="6:6" x14ac:dyDescent="0.2">
      <c r="F424" s="60"/>
    </row>
    <row r="425" spans="6:6" x14ac:dyDescent="0.2">
      <c r="F425" s="60"/>
    </row>
    <row r="426" spans="6:6" x14ac:dyDescent="0.2">
      <c r="F426" s="60"/>
    </row>
    <row r="427" spans="6:6" x14ac:dyDescent="0.2">
      <c r="F427" s="60"/>
    </row>
    <row r="428" spans="6:6" x14ac:dyDescent="0.2">
      <c r="F428" s="60"/>
    </row>
    <row r="429" spans="6:6" x14ac:dyDescent="0.2">
      <c r="F429" s="60"/>
    </row>
    <row r="430" spans="6:6" x14ac:dyDescent="0.2">
      <c r="F430" s="60"/>
    </row>
    <row r="431" spans="6:6" x14ac:dyDescent="0.2">
      <c r="F431" s="60"/>
    </row>
    <row r="432" spans="6:6" x14ac:dyDescent="0.2">
      <c r="F432" s="60"/>
    </row>
    <row r="433" spans="6:6" x14ac:dyDescent="0.2">
      <c r="F433" s="60"/>
    </row>
    <row r="434" spans="6:6" x14ac:dyDescent="0.2">
      <c r="F434" s="60"/>
    </row>
    <row r="435" spans="6:6" x14ac:dyDescent="0.2">
      <c r="F435" s="60"/>
    </row>
    <row r="436" spans="6:6" x14ac:dyDescent="0.2">
      <c r="F436" s="60"/>
    </row>
    <row r="437" spans="6:6" x14ac:dyDescent="0.2">
      <c r="F437" s="60"/>
    </row>
    <row r="438" spans="6:6" x14ac:dyDescent="0.2">
      <c r="F438" s="60"/>
    </row>
    <row r="439" spans="6:6" x14ac:dyDescent="0.2">
      <c r="F439" s="60"/>
    </row>
    <row r="440" spans="6:6" x14ac:dyDescent="0.2">
      <c r="F440" s="60"/>
    </row>
    <row r="441" spans="6:6" x14ac:dyDescent="0.2">
      <c r="F441" s="60"/>
    </row>
    <row r="442" spans="6:6" x14ac:dyDescent="0.2">
      <c r="F442" s="60"/>
    </row>
    <row r="443" spans="6:6" x14ac:dyDescent="0.2">
      <c r="F443" s="60"/>
    </row>
    <row r="444" spans="6:6" x14ac:dyDescent="0.2">
      <c r="F444" s="60"/>
    </row>
    <row r="445" spans="6:6" x14ac:dyDescent="0.2">
      <c r="F445" s="60"/>
    </row>
    <row r="446" spans="6:6" x14ac:dyDescent="0.2">
      <c r="F446" s="60"/>
    </row>
    <row r="447" spans="6:6" x14ac:dyDescent="0.2">
      <c r="F447" s="60"/>
    </row>
    <row r="448" spans="6:6" x14ac:dyDescent="0.2">
      <c r="F448" s="60"/>
    </row>
    <row r="449" spans="6:6" x14ac:dyDescent="0.2">
      <c r="F449" s="60"/>
    </row>
    <row r="450" spans="6:6" x14ac:dyDescent="0.2">
      <c r="F450" s="60"/>
    </row>
    <row r="451" spans="6:6" x14ac:dyDescent="0.2">
      <c r="F451" s="60"/>
    </row>
    <row r="452" spans="6:6" x14ac:dyDescent="0.2">
      <c r="F452" s="60"/>
    </row>
    <row r="453" spans="6:6" x14ac:dyDescent="0.2">
      <c r="F453" s="60"/>
    </row>
    <row r="454" spans="6:6" x14ac:dyDescent="0.2">
      <c r="F454" s="60"/>
    </row>
    <row r="455" spans="6:6" x14ac:dyDescent="0.2">
      <c r="F455" s="60"/>
    </row>
    <row r="456" spans="6:6" x14ac:dyDescent="0.2">
      <c r="F456" s="60"/>
    </row>
    <row r="457" spans="6:6" x14ac:dyDescent="0.2">
      <c r="F457" s="60"/>
    </row>
    <row r="458" spans="6:6" x14ac:dyDescent="0.2">
      <c r="F458" s="60"/>
    </row>
    <row r="459" spans="6:6" x14ac:dyDescent="0.2">
      <c r="F459" s="60"/>
    </row>
    <row r="460" spans="6:6" x14ac:dyDescent="0.2">
      <c r="F460" s="60"/>
    </row>
    <row r="461" spans="6:6" x14ac:dyDescent="0.2">
      <c r="F461" s="60"/>
    </row>
    <row r="462" spans="6:6" x14ac:dyDescent="0.2">
      <c r="F462" s="60"/>
    </row>
    <row r="463" spans="6:6" x14ac:dyDescent="0.2">
      <c r="F463" s="60"/>
    </row>
    <row r="464" spans="6:6" x14ac:dyDescent="0.2">
      <c r="F464" s="60"/>
    </row>
    <row r="465" spans="6:6" x14ac:dyDescent="0.2">
      <c r="F465" s="60"/>
    </row>
    <row r="466" spans="6:6" x14ac:dyDescent="0.2">
      <c r="F466" s="60"/>
    </row>
    <row r="467" spans="6:6" x14ac:dyDescent="0.2">
      <c r="F467" s="60"/>
    </row>
    <row r="468" spans="6:6" x14ac:dyDescent="0.2">
      <c r="F468" s="60"/>
    </row>
    <row r="469" spans="6:6" x14ac:dyDescent="0.2">
      <c r="F469" s="60"/>
    </row>
    <row r="470" spans="6:6" x14ac:dyDescent="0.2">
      <c r="F470" s="60"/>
    </row>
    <row r="471" spans="6:6" x14ac:dyDescent="0.2">
      <c r="F471" s="60"/>
    </row>
    <row r="472" spans="6:6" x14ac:dyDescent="0.2">
      <c r="F472" s="60"/>
    </row>
    <row r="473" spans="6:6" x14ac:dyDescent="0.2">
      <c r="F473" s="60"/>
    </row>
    <row r="474" spans="6:6" x14ac:dyDescent="0.2">
      <c r="F474" s="60"/>
    </row>
    <row r="475" spans="6:6" x14ac:dyDescent="0.2">
      <c r="F475" s="60"/>
    </row>
    <row r="476" spans="6:6" x14ac:dyDescent="0.2">
      <c r="F476" s="60"/>
    </row>
    <row r="477" spans="6:6" x14ac:dyDescent="0.2">
      <c r="F477" s="60"/>
    </row>
    <row r="478" spans="6:6" x14ac:dyDescent="0.2">
      <c r="F478" s="60"/>
    </row>
    <row r="479" spans="6:6" x14ac:dyDescent="0.2">
      <c r="F479" s="60"/>
    </row>
    <row r="480" spans="6:6" x14ac:dyDescent="0.2">
      <c r="F480" s="60"/>
    </row>
    <row r="481" spans="6:6" x14ac:dyDescent="0.2">
      <c r="F481" s="60"/>
    </row>
    <row r="482" spans="6:6" x14ac:dyDescent="0.2">
      <c r="F482" s="60"/>
    </row>
    <row r="483" spans="6:6" x14ac:dyDescent="0.2">
      <c r="F483" s="60"/>
    </row>
    <row r="484" spans="6:6" x14ac:dyDescent="0.2">
      <c r="F484" s="60"/>
    </row>
    <row r="485" spans="6:6" x14ac:dyDescent="0.2">
      <c r="F485" s="60"/>
    </row>
    <row r="486" spans="6:6" x14ac:dyDescent="0.2">
      <c r="F486" s="60"/>
    </row>
    <row r="487" spans="6:6" x14ac:dyDescent="0.2">
      <c r="F487" s="60"/>
    </row>
    <row r="488" spans="6:6" x14ac:dyDescent="0.2">
      <c r="F488" s="60"/>
    </row>
    <row r="489" spans="6:6" x14ac:dyDescent="0.2">
      <c r="F489" s="60"/>
    </row>
    <row r="490" spans="6:6" x14ac:dyDescent="0.2">
      <c r="F490" s="60"/>
    </row>
    <row r="491" spans="6:6" x14ac:dyDescent="0.2">
      <c r="F491" s="60"/>
    </row>
    <row r="492" spans="6:6" x14ac:dyDescent="0.2">
      <c r="F492" s="60"/>
    </row>
    <row r="493" spans="6:6" x14ac:dyDescent="0.2">
      <c r="F493" s="60"/>
    </row>
    <row r="494" spans="6:6" x14ac:dyDescent="0.2">
      <c r="F494" s="60"/>
    </row>
    <row r="495" spans="6:6" x14ac:dyDescent="0.2">
      <c r="F495" s="60"/>
    </row>
    <row r="496" spans="6:6" x14ac:dyDescent="0.2">
      <c r="F496" s="60"/>
    </row>
    <row r="497" spans="6:6" x14ac:dyDescent="0.2">
      <c r="F497" s="60"/>
    </row>
    <row r="498" spans="6:6" x14ac:dyDescent="0.2">
      <c r="F498" s="60"/>
    </row>
    <row r="499" spans="6:6" x14ac:dyDescent="0.2">
      <c r="F499" s="60"/>
    </row>
    <row r="500" spans="6:6" x14ac:dyDescent="0.2">
      <c r="F500" s="60"/>
    </row>
    <row r="501" spans="6:6" x14ac:dyDescent="0.2">
      <c r="F501" s="60"/>
    </row>
    <row r="502" spans="6:6" x14ac:dyDescent="0.2">
      <c r="F502" s="60"/>
    </row>
    <row r="503" spans="6:6" x14ac:dyDescent="0.2">
      <c r="F503" s="60"/>
    </row>
    <row r="504" spans="6:6" x14ac:dyDescent="0.2">
      <c r="F504" s="60"/>
    </row>
    <row r="505" spans="6:6" x14ac:dyDescent="0.2">
      <c r="F505" s="60"/>
    </row>
    <row r="506" spans="6:6" x14ac:dyDescent="0.2">
      <c r="F506" s="60"/>
    </row>
    <row r="507" spans="6:6" x14ac:dyDescent="0.2">
      <c r="F507" s="60"/>
    </row>
    <row r="508" spans="6:6" x14ac:dyDescent="0.2">
      <c r="F508" s="60"/>
    </row>
    <row r="509" spans="6:6" x14ac:dyDescent="0.2">
      <c r="F509" s="60"/>
    </row>
    <row r="510" spans="6:6" x14ac:dyDescent="0.2">
      <c r="F510" s="60"/>
    </row>
    <row r="511" spans="6:6" x14ac:dyDescent="0.2">
      <c r="F511" s="60"/>
    </row>
    <row r="512" spans="6:6" x14ac:dyDescent="0.2">
      <c r="F512" s="60"/>
    </row>
    <row r="513" spans="6:6" x14ac:dyDescent="0.2">
      <c r="F513" s="60"/>
    </row>
    <row r="514" spans="6:6" x14ac:dyDescent="0.2">
      <c r="F514" s="60"/>
    </row>
    <row r="515" spans="6:6" x14ac:dyDescent="0.2">
      <c r="F515" s="60"/>
    </row>
    <row r="516" spans="6:6" x14ac:dyDescent="0.2">
      <c r="F516" s="60"/>
    </row>
    <row r="517" spans="6:6" x14ac:dyDescent="0.2">
      <c r="F517" s="60"/>
    </row>
    <row r="518" spans="6:6" x14ac:dyDescent="0.2">
      <c r="F518" s="60"/>
    </row>
    <row r="519" spans="6:6" x14ac:dyDescent="0.2">
      <c r="F519" s="60"/>
    </row>
    <row r="520" spans="6:6" x14ac:dyDescent="0.2">
      <c r="F520" s="60"/>
    </row>
    <row r="521" spans="6:6" x14ac:dyDescent="0.2">
      <c r="F521" s="60"/>
    </row>
    <row r="522" spans="6:6" x14ac:dyDescent="0.2">
      <c r="F522" s="60"/>
    </row>
    <row r="523" spans="6:6" x14ac:dyDescent="0.2">
      <c r="F523" s="60"/>
    </row>
    <row r="524" spans="6:6" x14ac:dyDescent="0.2">
      <c r="F524" s="60"/>
    </row>
    <row r="525" spans="6:6" x14ac:dyDescent="0.2">
      <c r="F525" s="60"/>
    </row>
    <row r="526" spans="6:6" x14ac:dyDescent="0.2">
      <c r="F526" s="60"/>
    </row>
    <row r="527" spans="6:6" x14ac:dyDescent="0.2">
      <c r="F527" s="60"/>
    </row>
    <row r="528" spans="6:6" x14ac:dyDescent="0.2">
      <c r="F528" s="60"/>
    </row>
    <row r="529" spans="6:6" x14ac:dyDescent="0.2">
      <c r="F529" s="60"/>
    </row>
    <row r="530" spans="6:6" x14ac:dyDescent="0.2">
      <c r="F530" s="60"/>
    </row>
    <row r="531" spans="6:6" x14ac:dyDescent="0.2">
      <c r="F531" s="60"/>
    </row>
    <row r="532" spans="6:6" x14ac:dyDescent="0.2">
      <c r="F532" s="60"/>
    </row>
    <row r="533" spans="6:6" x14ac:dyDescent="0.2">
      <c r="F533" s="60"/>
    </row>
    <row r="534" spans="6:6" x14ac:dyDescent="0.2">
      <c r="F534" s="60"/>
    </row>
    <row r="535" spans="6:6" x14ac:dyDescent="0.2">
      <c r="F535" s="60"/>
    </row>
    <row r="536" spans="6:6" x14ac:dyDescent="0.2">
      <c r="F536" s="60"/>
    </row>
    <row r="537" spans="6:6" x14ac:dyDescent="0.2">
      <c r="F537" s="60"/>
    </row>
    <row r="538" spans="6:6" x14ac:dyDescent="0.2">
      <c r="F538" s="60"/>
    </row>
    <row r="539" spans="6:6" x14ac:dyDescent="0.2">
      <c r="F539" s="60"/>
    </row>
    <row r="540" spans="6:6" x14ac:dyDescent="0.2">
      <c r="F540" s="60"/>
    </row>
    <row r="541" spans="6:6" x14ac:dyDescent="0.2">
      <c r="F541" s="60"/>
    </row>
    <row r="542" spans="6:6" x14ac:dyDescent="0.2">
      <c r="F542" s="60"/>
    </row>
    <row r="543" spans="6:6" x14ac:dyDescent="0.2">
      <c r="F543" s="60"/>
    </row>
    <row r="544" spans="6:6" x14ac:dyDescent="0.2">
      <c r="F544" s="60"/>
    </row>
    <row r="545" spans="6:6" x14ac:dyDescent="0.2">
      <c r="F545" s="60"/>
    </row>
    <row r="546" spans="6:6" x14ac:dyDescent="0.2">
      <c r="F546" s="60"/>
    </row>
    <row r="547" spans="6:6" x14ac:dyDescent="0.2">
      <c r="F547" s="60"/>
    </row>
    <row r="548" spans="6:6" x14ac:dyDescent="0.2">
      <c r="F548" s="60"/>
    </row>
    <row r="549" spans="6:6" x14ac:dyDescent="0.2">
      <c r="F549" s="60"/>
    </row>
    <row r="550" spans="6:6" x14ac:dyDescent="0.2">
      <c r="F550" s="60"/>
    </row>
    <row r="551" spans="6:6" x14ac:dyDescent="0.2">
      <c r="F551" s="60"/>
    </row>
    <row r="552" spans="6:6" x14ac:dyDescent="0.2">
      <c r="F552" s="60"/>
    </row>
    <row r="553" spans="6:6" x14ac:dyDescent="0.2">
      <c r="F553" s="60"/>
    </row>
    <row r="554" spans="6:6" x14ac:dyDescent="0.2">
      <c r="F554" s="60"/>
    </row>
    <row r="555" spans="6:6" x14ac:dyDescent="0.2">
      <c r="F555" s="60"/>
    </row>
    <row r="556" spans="6:6" x14ac:dyDescent="0.2">
      <c r="F556" s="60"/>
    </row>
    <row r="557" spans="6:6" x14ac:dyDescent="0.2">
      <c r="F557" s="60"/>
    </row>
    <row r="558" spans="6:6" x14ac:dyDescent="0.2">
      <c r="F558" s="60"/>
    </row>
    <row r="559" spans="6:6" x14ac:dyDescent="0.2">
      <c r="F559" s="60"/>
    </row>
    <row r="560" spans="6:6" x14ac:dyDescent="0.2">
      <c r="F560" s="60"/>
    </row>
    <row r="561" spans="6:6" x14ac:dyDescent="0.2">
      <c r="F561" s="60"/>
    </row>
    <row r="562" spans="6:6" x14ac:dyDescent="0.2">
      <c r="F562" s="60"/>
    </row>
    <row r="563" spans="6:6" x14ac:dyDescent="0.2">
      <c r="F563" s="60"/>
    </row>
    <row r="564" spans="6:6" x14ac:dyDescent="0.2">
      <c r="F564" s="60"/>
    </row>
    <row r="565" spans="6:6" x14ac:dyDescent="0.2">
      <c r="F565" s="60"/>
    </row>
    <row r="566" spans="6:6" x14ac:dyDescent="0.2">
      <c r="F566" s="60"/>
    </row>
    <row r="567" spans="6:6" x14ac:dyDescent="0.2">
      <c r="F567" s="60"/>
    </row>
    <row r="568" spans="6:6" x14ac:dyDescent="0.2">
      <c r="F568" s="60"/>
    </row>
    <row r="569" spans="6:6" x14ac:dyDescent="0.2">
      <c r="F569" s="60"/>
    </row>
    <row r="570" spans="6:6" x14ac:dyDescent="0.2">
      <c r="F570" s="60"/>
    </row>
    <row r="571" spans="6:6" x14ac:dyDescent="0.2">
      <c r="F571" s="60"/>
    </row>
    <row r="572" spans="6:6" x14ac:dyDescent="0.2">
      <c r="F572" s="60"/>
    </row>
    <row r="573" spans="6:6" x14ac:dyDescent="0.2">
      <c r="F573" s="60"/>
    </row>
    <row r="574" spans="6:6" x14ac:dyDescent="0.2">
      <c r="F574" s="60"/>
    </row>
    <row r="575" spans="6:6" x14ac:dyDescent="0.2">
      <c r="F575" s="60"/>
    </row>
    <row r="576" spans="6:6" x14ac:dyDescent="0.2">
      <c r="F576" s="60"/>
    </row>
    <row r="577" spans="6:6" x14ac:dyDescent="0.2">
      <c r="F577" s="60"/>
    </row>
    <row r="578" spans="6:6" x14ac:dyDescent="0.2">
      <c r="F578" s="60"/>
    </row>
    <row r="579" spans="6:6" x14ac:dyDescent="0.2">
      <c r="F579" s="60"/>
    </row>
    <row r="580" spans="6:6" x14ac:dyDescent="0.2">
      <c r="F580" s="60"/>
    </row>
    <row r="581" spans="6:6" x14ac:dyDescent="0.2">
      <c r="F581" s="60"/>
    </row>
    <row r="582" spans="6:6" x14ac:dyDescent="0.2">
      <c r="F582" s="60"/>
    </row>
    <row r="583" spans="6:6" x14ac:dyDescent="0.2">
      <c r="F583" s="60"/>
    </row>
    <row r="584" spans="6:6" x14ac:dyDescent="0.2">
      <c r="F584" s="60"/>
    </row>
    <row r="585" spans="6:6" x14ac:dyDescent="0.2">
      <c r="F585" s="60"/>
    </row>
    <row r="586" spans="6:6" x14ac:dyDescent="0.2">
      <c r="F586" s="60"/>
    </row>
    <row r="587" spans="6:6" x14ac:dyDescent="0.2">
      <c r="F587" s="60"/>
    </row>
    <row r="588" spans="6:6" x14ac:dyDescent="0.2">
      <c r="F588" s="60"/>
    </row>
    <row r="589" spans="6:6" x14ac:dyDescent="0.2">
      <c r="F589" s="60"/>
    </row>
    <row r="590" spans="6:6" x14ac:dyDescent="0.2">
      <c r="F590" s="60"/>
    </row>
    <row r="591" spans="6:6" x14ac:dyDescent="0.2">
      <c r="F591" s="60"/>
    </row>
    <row r="592" spans="6:6" x14ac:dyDescent="0.2">
      <c r="F592" s="60"/>
    </row>
    <row r="593" spans="6:6" x14ac:dyDescent="0.2">
      <c r="F593" s="60"/>
    </row>
    <row r="594" spans="6:6" x14ac:dyDescent="0.2">
      <c r="F594" s="60"/>
    </row>
    <row r="595" spans="6:6" x14ac:dyDescent="0.2">
      <c r="F595" s="60"/>
    </row>
    <row r="596" spans="6:6" x14ac:dyDescent="0.2">
      <c r="F596" s="60"/>
    </row>
    <row r="597" spans="6:6" x14ac:dyDescent="0.2">
      <c r="F597" s="60"/>
    </row>
    <row r="598" spans="6:6" x14ac:dyDescent="0.2">
      <c r="F598" s="60"/>
    </row>
    <row r="599" spans="6:6" x14ac:dyDescent="0.2">
      <c r="F599" s="60"/>
    </row>
    <row r="600" spans="6:6" x14ac:dyDescent="0.2">
      <c r="F600" s="60"/>
    </row>
    <row r="601" spans="6:6" x14ac:dyDescent="0.2">
      <c r="F601" s="60"/>
    </row>
    <row r="602" spans="6:6" x14ac:dyDescent="0.2">
      <c r="F602" s="60"/>
    </row>
    <row r="603" spans="6:6" x14ac:dyDescent="0.2">
      <c r="F603" s="60"/>
    </row>
    <row r="604" spans="6:6" x14ac:dyDescent="0.2">
      <c r="F604" s="60"/>
    </row>
    <row r="605" spans="6:6" x14ac:dyDescent="0.2">
      <c r="F605" s="60"/>
    </row>
    <row r="606" spans="6:6" x14ac:dyDescent="0.2">
      <c r="F606" s="60"/>
    </row>
    <row r="607" spans="6:6" x14ac:dyDescent="0.2">
      <c r="F607" s="60"/>
    </row>
    <row r="608" spans="6:6" x14ac:dyDescent="0.2">
      <c r="F608" s="60"/>
    </row>
    <row r="609" spans="6:6" x14ac:dyDescent="0.2">
      <c r="F609" s="60"/>
    </row>
    <row r="610" spans="6:6" x14ac:dyDescent="0.2">
      <c r="F610" s="60"/>
    </row>
    <row r="611" spans="6:6" x14ac:dyDescent="0.2">
      <c r="F611" s="60"/>
    </row>
    <row r="612" spans="6:6" x14ac:dyDescent="0.2">
      <c r="F612" s="60"/>
    </row>
    <row r="613" spans="6:6" x14ac:dyDescent="0.2">
      <c r="F613" s="60"/>
    </row>
    <row r="614" spans="6:6" x14ac:dyDescent="0.2">
      <c r="F614" s="60"/>
    </row>
    <row r="615" spans="6:6" x14ac:dyDescent="0.2">
      <c r="F615" s="60"/>
    </row>
    <row r="616" spans="6:6" x14ac:dyDescent="0.2">
      <c r="F616" s="60"/>
    </row>
    <row r="617" spans="6:6" x14ac:dyDescent="0.2">
      <c r="F617" s="60"/>
    </row>
    <row r="618" spans="6:6" x14ac:dyDescent="0.2">
      <c r="F618" s="60"/>
    </row>
    <row r="619" spans="6:6" x14ac:dyDescent="0.2">
      <c r="F619" s="60"/>
    </row>
    <row r="620" spans="6:6" x14ac:dyDescent="0.2">
      <c r="F620" s="60"/>
    </row>
    <row r="621" spans="6:6" x14ac:dyDescent="0.2">
      <c r="F621" s="60"/>
    </row>
    <row r="622" spans="6:6" x14ac:dyDescent="0.2">
      <c r="F622" s="60"/>
    </row>
    <row r="623" spans="6:6" x14ac:dyDescent="0.2">
      <c r="F623" s="60"/>
    </row>
    <row r="624" spans="6:6" x14ac:dyDescent="0.2">
      <c r="F624" s="60"/>
    </row>
    <row r="625" spans="6:6" x14ac:dyDescent="0.2">
      <c r="F625" s="60"/>
    </row>
    <row r="626" spans="6:6" x14ac:dyDescent="0.2">
      <c r="F626" s="60"/>
    </row>
    <row r="627" spans="6:6" x14ac:dyDescent="0.2">
      <c r="F627" s="60"/>
    </row>
    <row r="628" spans="6:6" x14ac:dyDescent="0.2">
      <c r="F628" s="60"/>
    </row>
    <row r="629" spans="6:6" x14ac:dyDescent="0.2">
      <c r="F629" s="60"/>
    </row>
    <row r="630" spans="6:6" x14ac:dyDescent="0.2">
      <c r="F630" s="60"/>
    </row>
    <row r="631" spans="6:6" x14ac:dyDescent="0.2">
      <c r="F631" s="60"/>
    </row>
    <row r="632" spans="6:6" x14ac:dyDescent="0.2">
      <c r="F632" s="60"/>
    </row>
    <row r="633" spans="6:6" x14ac:dyDescent="0.2">
      <c r="F633" s="60"/>
    </row>
    <row r="634" spans="6:6" x14ac:dyDescent="0.2">
      <c r="F634" s="60"/>
    </row>
    <row r="635" spans="6:6" x14ac:dyDescent="0.2">
      <c r="F635" s="60"/>
    </row>
    <row r="636" spans="6:6" x14ac:dyDescent="0.2">
      <c r="F636" s="60"/>
    </row>
    <row r="637" spans="6:6" x14ac:dyDescent="0.2">
      <c r="F637" s="60"/>
    </row>
    <row r="638" spans="6:6" x14ac:dyDescent="0.2">
      <c r="F638" s="60"/>
    </row>
    <row r="639" spans="6:6" x14ac:dyDescent="0.2">
      <c r="F639" s="60"/>
    </row>
    <row r="640" spans="6:6" x14ac:dyDescent="0.2">
      <c r="F640" s="60"/>
    </row>
    <row r="641" spans="6:6" x14ac:dyDescent="0.2">
      <c r="F641" s="60"/>
    </row>
    <row r="642" spans="6:6" x14ac:dyDescent="0.2">
      <c r="F642" s="60"/>
    </row>
    <row r="643" spans="6:6" x14ac:dyDescent="0.2">
      <c r="F643" s="60"/>
    </row>
    <row r="644" spans="6:6" x14ac:dyDescent="0.2">
      <c r="F644" s="60"/>
    </row>
    <row r="645" spans="6:6" x14ac:dyDescent="0.2">
      <c r="F645" s="60"/>
    </row>
    <row r="646" spans="6:6" x14ac:dyDescent="0.2">
      <c r="F646" s="60"/>
    </row>
    <row r="647" spans="6:6" x14ac:dyDescent="0.2">
      <c r="F647" s="60"/>
    </row>
    <row r="648" spans="6:6" x14ac:dyDescent="0.2">
      <c r="F648" s="60"/>
    </row>
    <row r="649" spans="6:6" x14ac:dyDescent="0.2">
      <c r="F649" s="60"/>
    </row>
    <row r="650" spans="6:6" x14ac:dyDescent="0.2">
      <c r="F650" s="60"/>
    </row>
    <row r="651" spans="6:6" x14ac:dyDescent="0.2">
      <c r="F651" s="60"/>
    </row>
    <row r="652" spans="6:6" x14ac:dyDescent="0.2">
      <c r="F652" s="60"/>
    </row>
    <row r="653" spans="6:6" x14ac:dyDescent="0.2">
      <c r="F653" s="60"/>
    </row>
    <row r="654" spans="6:6" x14ac:dyDescent="0.2">
      <c r="F654" s="60"/>
    </row>
    <row r="655" spans="6:6" x14ac:dyDescent="0.2">
      <c r="F655" s="60"/>
    </row>
    <row r="656" spans="6:6" x14ac:dyDescent="0.2">
      <c r="F656" s="60"/>
    </row>
    <row r="657" spans="6:6" x14ac:dyDescent="0.2">
      <c r="F657" s="60"/>
    </row>
    <row r="658" spans="6:6" x14ac:dyDescent="0.2">
      <c r="F658" s="60"/>
    </row>
    <row r="659" spans="6:6" x14ac:dyDescent="0.2">
      <c r="F659" s="60"/>
    </row>
    <row r="660" spans="6:6" x14ac:dyDescent="0.2">
      <c r="F660" s="60"/>
    </row>
    <row r="661" spans="6:6" x14ac:dyDescent="0.2">
      <c r="F661" s="60"/>
    </row>
    <row r="662" spans="6:6" x14ac:dyDescent="0.2">
      <c r="F662" s="60"/>
    </row>
    <row r="663" spans="6:6" x14ac:dyDescent="0.2">
      <c r="F663" s="60"/>
    </row>
    <row r="664" spans="6:6" x14ac:dyDescent="0.2">
      <c r="F664" s="60"/>
    </row>
    <row r="665" spans="6:6" x14ac:dyDescent="0.2">
      <c r="F665" s="60"/>
    </row>
    <row r="666" spans="6:6" x14ac:dyDescent="0.2">
      <c r="F666" s="60"/>
    </row>
    <row r="667" spans="6:6" x14ac:dyDescent="0.2">
      <c r="F667" s="60"/>
    </row>
    <row r="668" spans="6:6" x14ac:dyDescent="0.2">
      <c r="F668" s="60"/>
    </row>
    <row r="669" spans="6:6" x14ac:dyDescent="0.2">
      <c r="F669" s="60"/>
    </row>
    <row r="670" spans="6:6" x14ac:dyDescent="0.2">
      <c r="F670" s="60"/>
    </row>
    <row r="671" spans="6:6" x14ac:dyDescent="0.2">
      <c r="F671" s="60"/>
    </row>
    <row r="672" spans="6:6" x14ac:dyDescent="0.2">
      <c r="F672" s="60"/>
    </row>
    <row r="673" spans="6:6" x14ac:dyDescent="0.2">
      <c r="F673" s="60"/>
    </row>
    <row r="674" spans="6:6" x14ac:dyDescent="0.2">
      <c r="F674" s="60"/>
    </row>
    <row r="675" spans="6:6" x14ac:dyDescent="0.2">
      <c r="F675" s="60"/>
    </row>
    <row r="676" spans="6:6" x14ac:dyDescent="0.2">
      <c r="F676" s="60"/>
    </row>
    <row r="677" spans="6:6" x14ac:dyDescent="0.2">
      <c r="F677" s="60"/>
    </row>
    <row r="678" spans="6:6" x14ac:dyDescent="0.2">
      <c r="F678" s="60"/>
    </row>
    <row r="679" spans="6:6" x14ac:dyDescent="0.2">
      <c r="F679" s="60"/>
    </row>
    <row r="680" spans="6:6" x14ac:dyDescent="0.2">
      <c r="F680" s="60"/>
    </row>
    <row r="681" spans="6:6" x14ac:dyDescent="0.2">
      <c r="F681" s="60"/>
    </row>
    <row r="682" spans="6:6" x14ac:dyDescent="0.2">
      <c r="F682" s="60"/>
    </row>
    <row r="683" spans="6:6" x14ac:dyDescent="0.2">
      <c r="F683" s="60"/>
    </row>
    <row r="684" spans="6:6" x14ac:dyDescent="0.2">
      <c r="F684" s="60"/>
    </row>
    <row r="685" spans="6:6" x14ac:dyDescent="0.2">
      <c r="F685" s="60"/>
    </row>
    <row r="686" spans="6:6" x14ac:dyDescent="0.2">
      <c r="F686" s="60"/>
    </row>
    <row r="687" spans="6:6" x14ac:dyDescent="0.2">
      <c r="F687" s="60"/>
    </row>
    <row r="688" spans="6:6" x14ac:dyDescent="0.2">
      <c r="F688" s="60"/>
    </row>
    <row r="689" spans="6:6" x14ac:dyDescent="0.2">
      <c r="F689" s="60"/>
    </row>
    <row r="690" spans="6:6" x14ac:dyDescent="0.2">
      <c r="F690" s="60"/>
    </row>
    <row r="691" spans="6:6" x14ac:dyDescent="0.2">
      <c r="F691" s="60"/>
    </row>
    <row r="692" spans="6:6" x14ac:dyDescent="0.2">
      <c r="F692" s="60"/>
    </row>
    <row r="693" spans="6:6" x14ac:dyDescent="0.2">
      <c r="F693" s="60"/>
    </row>
    <row r="694" spans="6:6" x14ac:dyDescent="0.2">
      <c r="F694" s="60"/>
    </row>
    <row r="695" spans="6:6" x14ac:dyDescent="0.2">
      <c r="F695" s="60"/>
    </row>
    <row r="696" spans="6:6" x14ac:dyDescent="0.2">
      <c r="F696" s="60"/>
    </row>
    <row r="697" spans="6:6" x14ac:dyDescent="0.2">
      <c r="F697" s="60"/>
    </row>
    <row r="698" spans="6:6" x14ac:dyDescent="0.2">
      <c r="F698" s="60"/>
    </row>
    <row r="699" spans="6:6" x14ac:dyDescent="0.2">
      <c r="F699" s="60"/>
    </row>
    <row r="700" spans="6:6" x14ac:dyDescent="0.2">
      <c r="F700" s="60"/>
    </row>
    <row r="701" spans="6:6" x14ac:dyDescent="0.2">
      <c r="F701" s="60"/>
    </row>
    <row r="702" spans="6:6" x14ac:dyDescent="0.2">
      <c r="F702" s="60"/>
    </row>
    <row r="703" spans="6:6" x14ac:dyDescent="0.2">
      <c r="F703" s="60"/>
    </row>
    <row r="704" spans="6:6" x14ac:dyDescent="0.2">
      <c r="F704" s="60"/>
    </row>
    <row r="705" spans="6:6" x14ac:dyDescent="0.2">
      <c r="F705" s="60"/>
    </row>
    <row r="706" spans="6:6" x14ac:dyDescent="0.2">
      <c r="F706" s="60"/>
    </row>
    <row r="707" spans="6:6" x14ac:dyDescent="0.2">
      <c r="F707" s="60"/>
    </row>
    <row r="708" spans="6:6" x14ac:dyDescent="0.2">
      <c r="F708" s="60"/>
    </row>
    <row r="709" spans="6:6" x14ac:dyDescent="0.2">
      <c r="F709" s="60"/>
    </row>
    <row r="710" spans="6:6" x14ac:dyDescent="0.2">
      <c r="F710" s="60"/>
    </row>
    <row r="711" spans="6:6" x14ac:dyDescent="0.2">
      <c r="F711" s="60"/>
    </row>
    <row r="712" spans="6:6" x14ac:dyDescent="0.2">
      <c r="F712" s="60"/>
    </row>
    <row r="713" spans="6:6" x14ac:dyDescent="0.2">
      <c r="F713" s="60"/>
    </row>
    <row r="714" spans="6:6" x14ac:dyDescent="0.2">
      <c r="F714" s="60"/>
    </row>
    <row r="715" spans="6:6" x14ac:dyDescent="0.2">
      <c r="F715" s="60"/>
    </row>
    <row r="716" spans="6:6" x14ac:dyDescent="0.2">
      <c r="F716" s="60"/>
    </row>
    <row r="717" spans="6:6" x14ac:dyDescent="0.2">
      <c r="F717" s="60"/>
    </row>
    <row r="718" spans="6:6" x14ac:dyDescent="0.2">
      <c r="F718" s="60"/>
    </row>
    <row r="719" spans="6:6" x14ac:dyDescent="0.2">
      <c r="F719" s="60"/>
    </row>
    <row r="720" spans="6:6" x14ac:dyDescent="0.2">
      <c r="F720" s="60"/>
    </row>
    <row r="721" spans="6:6" x14ac:dyDescent="0.2">
      <c r="F721" s="60"/>
    </row>
    <row r="722" spans="6:6" x14ac:dyDescent="0.2">
      <c r="F722" s="60"/>
    </row>
    <row r="723" spans="6:6" x14ac:dyDescent="0.2">
      <c r="F723" s="60"/>
    </row>
    <row r="724" spans="6:6" x14ac:dyDescent="0.2">
      <c r="F724" s="60"/>
    </row>
    <row r="725" spans="6:6" x14ac:dyDescent="0.2">
      <c r="F725" s="60"/>
    </row>
    <row r="726" spans="6:6" x14ac:dyDescent="0.2">
      <c r="F726" s="60"/>
    </row>
    <row r="727" spans="6:6" x14ac:dyDescent="0.2">
      <c r="F727" s="60"/>
    </row>
    <row r="728" spans="6:6" x14ac:dyDescent="0.2">
      <c r="F728" s="60"/>
    </row>
    <row r="729" spans="6:6" x14ac:dyDescent="0.2">
      <c r="F729" s="60"/>
    </row>
    <row r="730" spans="6:6" x14ac:dyDescent="0.2">
      <c r="F730" s="60"/>
    </row>
    <row r="731" spans="6:6" x14ac:dyDescent="0.2">
      <c r="F731" s="60"/>
    </row>
    <row r="732" spans="6:6" x14ac:dyDescent="0.2">
      <c r="F732" s="60"/>
    </row>
    <row r="733" spans="6:6" x14ac:dyDescent="0.2">
      <c r="F733" s="60"/>
    </row>
    <row r="734" spans="6:6" x14ac:dyDescent="0.2">
      <c r="F734" s="60"/>
    </row>
    <row r="735" spans="6:6" x14ac:dyDescent="0.2">
      <c r="F735" s="60"/>
    </row>
    <row r="736" spans="6:6" x14ac:dyDescent="0.2">
      <c r="F736" s="60"/>
    </row>
    <row r="737" spans="6:6" x14ac:dyDescent="0.2">
      <c r="F737" s="60"/>
    </row>
    <row r="738" spans="6:6" x14ac:dyDescent="0.2">
      <c r="F738" s="60"/>
    </row>
    <row r="739" spans="6:6" x14ac:dyDescent="0.2">
      <c r="F739" s="60"/>
    </row>
    <row r="740" spans="6:6" x14ac:dyDescent="0.2">
      <c r="F740" s="60"/>
    </row>
    <row r="741" spans="6:6" x14ac:dyDescent="0.2">
      <c r="F741" s="60"/>
    </row>
    <row r="742" spans="6:6" x14ac:dyDescent="0.2">
      <c r="F742" s="60"/>
    </row>
    <row r="743" spans="6:6" x14ac:dyDescent="0.2">
      <c r="F743" s="60"/>
    </row>
    <row r="744" spans="6:6" x14ac:dyDescent="0.2">
      <c r="F744" s="60"/>
    </row>
    <row r="745" spans="6:6" x14ac:dyDescent="0.2">
      <c r="F745" s="60"/>
    </row>
    <row r="746" spans="6:6" x14ac:dyDescent="0.2">
      <c r="F746" s="60"/>
    </row>
    <row r="747" spans="6:6" x14ac:dyDescent="0.2">
      <c r="F747" s="60"/>
    </row>
    <row r="748" spans="6:6" x14ac:dyDescent="0.2">
      <c r="F748" s="60"/>
    </row>
    <row r="749" spans="6:6" x14ac:dyDescent="0.2">
      <c r="F749" s="60"/>
    </row>
    <row r="750" spans="6:6" x14ac:dyDescent="0.2">
      <c r="F750" s="60"/>
    </row>
    <row r="751" spans="6:6" x14ac:dyDescent="0.2">
      <c r="F751" s="60"/>
    </row>
    <row r="752" spans="6:6" x14ac:dyDescent="0.2">
      <c r="F752" s="60"/>
    </row>
    <row r="753" spans="6:6" x14ac:dyDescent="0.2">
      <c r="F753" s="60"/>
    </row>
    <row r="754" spans="6:6" x14ac:dyDescent="0.2">
      <c r="F754" s="60"/>
    </row>
    <row r="755" spans="6:6" x14ac:dyDescent="0.2">
      <c r="F755" s="60"/>
    </row>
    <row r="756" spans="6:6" x14ac:dyDescent="0.2">
      <c r="F756" s="60"/>
    </row>
    <row r="757" spans="6:6" x14ac:dyDescent="0.2">
      <c r="F757" s="60"/>
    </row>
    <row r="758" spans="6:6" x14ac:dyDescent="0.2">
      <c r="F758" s="60"/>
    </row>
    <row r="759" spans="6:6" x14ac:dyDescent="0.2">
      <c r="F759" s="60"/>
    </row>
    <row r="760" spans="6:6" x14ac:dyDescent="0.2">
      <c r="F760" s="60"/>
    </row>
    <row r="761" spans="6:6" x14ac:dyDescent="0.2">
      <c r="F761" s="60"/>
    </row>
    <row r="762" spans="6:6" x14ac:dyDescent="0.2">
      <c r="F762" s="60"/>
    </row>
    <row r="763" spans="6:6" x14ac:dyDescent="0.2">
      <c r="F763" s="60"/>
    </row>
    <row r="764" spans="6:6" x14ac:dyDescent="0.2">
      <c r="F764" s="60"/>
    </row>
    <row r="765" spans="6:6" x14ac:dyDescent="0.2">
      <c r="F765" s="60"/>
    </row>
    <row r="766" spans="6:6" x14ac:dyDescent="0.2">
      <c r="F766" s="60"/>
    </row>
    <row r="767" spans="6:6" x14ac:dyDescent="0.2">
      <c r="F767" s="60"/>
    </row>
    <row r="768" spans="6:6" x14ac:dyDescent="0.2">
      <c r="F768" s="60"/>
    </row>
    <row r="769" spans="6:6" x14ac:dyDescent="0.2">
      <c r="F769" s="60"/>
    </row>
    <row r="770" spans="6:6" x14ac:dyDescent="0.2">
      <c r="F770" s="60"/>
    </row>
    <row r="771" spans="6:6" x14ac:dyDescent="0.2">
      <c r="F771" s="60"/>
    </row>
    <row r="772" spans="6:6" x14ac:dyDescent="0.2">
      <c r="F772" s="60"/>
    </row>
    <row r="773" spans="6:6" x14ac:dyDescent="0.2">
      <c r="F773" s="60"/>
    </row>
    <row r="774" spans="6:6" x14ac:dyDescent="0.2">
      <c r="F774" s="60"/>
    </row>
    <row r="775" spans="6:6" x14ac:dyDescent="0.2">
      <c r="F775" s="60"/>
    </row>
    <row r="776" spans="6:6" x14ac:dyDescent="0.2">
      <c r="F776" s="60"/>
    </row>
    <row r="777" spans="6:6" x14ac:dyDescent="0.2">
      <c r="F777" s="60"/>
    </row>
    <row r="778" spans="6:6" x14ac:dyDescent="0.2">
      <c r="F778" s="60"/>
    </row>
    <row r="779" spans="6:6" x14ac:dyDescent="0.2">
      <c r="F779" s="60"/>
    </row>
    <row r="780" spans="6:6" x14ac:dyDescent="0.2">
      <c r="F780" s="60"/>
    </row>
    <row r="781" spans="6:6" x14ac:dyDescent="0.2">
      <c r="F781" s="60"/>
    </row>
    <row r="782" spans="6:6" x14ac:dyDescent="0.2">
      <c r="F782" s="60"/>
    </row>
    <row r="783" spans="6:6" x14ac:dyDescent="0.2">
      <c r="F783" s="60"/>
    </row>
    <row r="784" spans="6:6" x14ac:dyDescent="0.2">
      <c r="F784" s="60"/>
    </row>
    <row r="785" spans="6:6" x14ac:dyDescent="0.2">
      <c r="F785" s="60"/>
    </row>
    <row r="786" spans="6:6" x14ac:dyDescent="0.2">
      <c r="F786" s="60"/>
    </row>
    <row r="787" spans="6:6" x14ac:dyDescent="0.2">
      <c r="F787" s="60"/>
    </row>
    <row r="788" spans="6:6" x14ac:dyDescent="0.2">
      <c r="F788" s="60"/>
    </row>
    <row r="789" spans="6:6" x14ac:dyDescent="0.2">
      <c r="F789" s="60"/>
    </row>
    <row r="790" spans="6:6" x14ac:dyDescent="0.2">
      <c r="F790" s="60"/>
    </row>
    <row r="791" spans="6:6" x14ac:dyDescent="0.2">
      <c r="F791" s="60"/>
    </row>
    <row r="792" spans="6:6" x14ac:dyDescent="0.2">
      <c r="F792" s="60"/>
    </row>
    <row r="793" spans="6:6" x14ac:dyDescent="0.2">
      <c r="F793" s="60"/>
    </row>
    <row r="794" spans="6:6" x14ac:dyDescent="0.2">
      <c r="F794" s="60"/>
    </row>
    <row r="795" spans="6:6" x14ac:dyDescent="0.2">
      <c r="F795" s="60"/>
    </row>
    <row r="796" spans="6:6" x14ac:dyDescent="0.2">
      <c r="F796" s="60"/>
    </row>
    <row r="797" spans="6:6" x14ac:dyDescent="0.2">
      <c r="F797" s="60"/>
    </row>
    <row r="798" spans="6:6" x14ac:dyDescent="0.2">
      <c r="F798" s="60"/>
    </row>
    <row r="799" spans="6:6" x14ac:dyDescent="0.2">
      <c r="F799" s="60"/>
    </row>
    <row r="800" spans="6:6" x14ac:dyDescent="0.2">
      <c r="F800" s="60"/>
    </row>
    <row r="801" spans="6:6" x14ac:dyDescent="0.2">
      <c r="F801" s="60"/>
    </row>
    <row r="802" spans="6:6" x14ac:dyDescent="0.2">
      <c r="F802" s="60"/>
    </row>
    <row r="803" spans="6:6" x14ac:dyDescent="0.2">
      <c r="F803" s="60"/>
    </row>
    <row r="804" spans="6:6" x14ac:dyDescent="0.2">
      <c r="F804" s="60"/>
    </row>
    <row r="805" spans="6:6" x14ac:dyDescent="0.2">
      <c r="F805" s="60"/>
    </row>
    <row r="806" spans="6:6" x14ac:dyDescent="0.2">
      <c r="F806" s="60"/>
    </row>
    <row r="807" spans="6:6" x14ac:dyDescent="0.2">
      <c r="F807" s="60"/>
    </row>
    <row r="808" spans="6:6" x14ac:dyDescent="0.2">
      <c r="F808" s="60"/>
    </row>
    <row r="809" spans="6:6" x14ac:dyDescent="0.2">
      <c r="F809" s="60"/>
    </row>
    <row r="810" spans="6:6" x14ac:dyDescent="0.2">
      <c r="F810" s="60"/>
    </row>
    <row r="811" spans="6:6" x14ac:dyDescent="0.2">
      <c r="F811" s="60"/>
    </row>
    <row r="812" spans="6:6" x14ac:dyDescent="0.2">
      <c r="F812" s="60"/>
    </row>
    <row r="813" spans="6:6" x14ac:dyDescent="0.2">
      <c r="F813" s="60"/>
    </row>
    <row r="814" spans="6:6" x14ac:dyDescent="0.2">
      <c r="F814" s="60"/>
    </row>
    <row r="815" spans="6:6" x14ac:dyDescent="0.2">
      <c r="F815" s="60"/>
    </row>
    <row r="816" spans="6:6" x14ac:dyDescent="0.2">
      <c r="F816" s="60"/>
    </row>
    <row r="817" spans="6:6" x14ac:dyDescent="0.2">
      <c r="F817" s="60"/>
    </row>
    <row r="818" spans="6:6" x14ac:dyDescent="0.2">
      <c r="F818" s="60"/>
    </row>
    <row r="819" spans="6:6" x14ac:dyDescent="0.2">
      <c r="F819" s="60"/>
    </row>
    <row r="820" spans="6:6" x14ac:dyDescent="0.2">
      <c r="F820" s="60"/>
    </row>
    <row r="821" spans="6:6" x14ac:dyDescent="0.2">
      <c r="F821" s="60"/>
    </row>
    <row r="822" spans="6:6" x14ac:dyDescent="0.2">
      <c r="F822" s="60"/>
    </row>
    <row r="823" spans="6:6" x14ac:dyDescent="0.2">
      <c r="F823" s="60"/>
    </row>
    <row r="824" spans="6:6" x14ac:dyDescent="0.2">
      <c r="F824" s="60"/>
    </row>
    <row r="825" spans="6:6" x14ac:dyDescent="0.2">
      <c r="F825" s="60"/>
    </row>
    <row r="826" spans="6:6" x14ac:dyDescent="0.2">
      <c r="F826" s="60"/>
    </row>
    <row r="827" spans="6:6" x14ac:dyDescent="0.2">
      <c r="F827" s="60"/>
    </row>
    <row r="828" spans="6:6" x14ac:dyDescent="0.2">
      <c r="F828" s="60"/>
    </row>
    <row r="829" spans="6:6" x14ac:dyDescent="0.2">
      <c r="F829" s="60"/>
    </row>
    <row r="830" spans="6:6" x14ac:dyDescent="0.2">
      <c r="F830" s="60"/>
    </row>
    <row r="831" spans="6:6" x14ac:dyDescent="0.2">
      <c r="F831" s="60"/>
    </row>
    <row r="832" spans="6:6" x14ac:dyDescent="0.2">
      <c r="F832" s="60"/>
    </row>
    <row r="833" spans="6:6" x14ac:dyDescent="0.2">
      <c r="F833" s="60"/>
    </row>
    <row r="834" spans="6:6" x14ac:dyDescent="0.2">
      <c r="F834" s="60"/>
    </row>
    <row r="835" spans="6:6" x14ac:dyDescent="0.2">
      <c r="F835" s="60"/>
    </row>
    <row r="836" spans="6:6" x14ac:dyDescent="0.2">
      <c r="F836" s="60"/>
    </row>
    <row r="837" spans="6:6" x14ac:dyDescent="0.2">
      <c r="F837" s="60"/>
    </row>
    <row r="838" spans="6:6" x14ac:dyDescent="0.2">
      <c r="F838" s="60"/>
    </row>
    <row r="839" spans="6:6" x14ac:dyDescent="0.2">
      <c r="F839" s="60"/>
    </row>
    <row r="840" spans="6:6" x14ac:dyDescent="0.2">
      <c r="F840" s="60"/>
    </row>
    <row r="841" spans="6:6" x14ac:dyDescent="0.2">
      <c r="F841" s="60"/>
    </row>
    <row r="842" spans="6:6" x14ac:dyDescent="0.2">
      <c r="F842" s="60"/>
    </row>
    <row r="843" spans="6:6" x14ac:dyDescent="0.2">
      <c r="F843" s="60"/>
    </row>
    <row r="844" spans="6:6" x14ac:dyDescent="0.2">
      <c r="F844" s="60"/>
    </row>
    <row r="845" spans="6:6" x14ac:dyDescent="0.2">
      <c r="F845" s="60"/>
    </row>
    <row r="846" spans="6:6" x14ac:dyDescent="0.2">
      <c r="F846" s="60"/>
    </row>
    <row r="847" spans="6:6" x14ac:dyDescent="0.2">
      <c r="F847" s="60"/>
    </row>
    <row r="848" spans="6:6" x14ac:dyDescent="0.2">
      <c r="F848" s="60"/>
    </row>
    <row r="849" spans="6:6" x14ac:dyDescent="0.2">
      <c r="F849" s="60"/>
    </row>
    <row r="850" spans="6:6" x14ac:dyDescent="0.2">
      <c r="F850" s="60"/>
    </row>
    <row r="851" spans="6:6" x14ac:dyDescent="0.2">
      <c r="F851" s="60"/>
    </row>
    <row r="852" spans="6:6" x14ac:dyDescent="0.2">
      <c r="F852" s="60"/>
    </row>
    <row r="853" spans="6:6" x14ac:dyDescent="0.2">
      <c r="F853" s="60"/>
    </row>
    <row r="854" spans="6:6" x14ac:dyDescent="0.2">
      <c r="F854" s="60"/>
    </row>
    <row r="855" spans="6:6" x14ac:dyDescent="0.2">
      <c r="F855" s="60"/>
    </row>
    <row r="856" spans="6:6" x14ac:dyDescent="0.2">
      <c r="F856" s="60"/>
    </row>
    <row r="857" spans="6:6" x14ac:dyDescent="0.2">
      <c r="F857" s="60"/>
    </row>
    <row r="858" spans="6:6" x14ac:dyDescent="0.2">
      <c r="F858" s="60"/>
    </row>
    <row r="859" spans="6:6" x14ac:dyDescent="0.2">
      <c r="F859" s="60"/>
    </row>
    <row r="860" spans="6:6" x14ac:dyDescent="0.2">
      <c r="F860" s="60"/>
    </row>
    <row r="861" spans="6:6" x14ac:dyDescent="0.2">
      <c r="F861" s="60"/>
    </row>
    <row r="862" spans="6:6" x14ac:dyDescent="0.2">
      <c r="F862" s="60"/>
    </row>
    <row r="863" spans="6:6" x14ac:dyDescent="0.2">
      <c r="F863" s="60"/>
    </row>
    <row r="864" spans="6:6" x14ac:dyDescent="0.2">
      <c r="F864" s="60"/>
    </row>
    <row r="865" spans="6:6" x14ac:dyDescent="0.2">
      <c r="F865" s="60"/>
    </row>
    <row r="866" spans="6:6" x14ac:dyDescent="0.2">
      <c r="F866" s="60"/>
    </row>
    <row r="867" spans="6:6" x14ac:dyDescent="0.2">
      <c r="F867" s="60"/>
    </row>
    <row r="868" spans="6:6" x14ac:dyDescent="0.2">
      <c r="F868" s="60"/>
    </row>
    <row r="869" spans="6:6" x14ac:dyDescent="0.2">
      <c r="F869" s="60"/>
    </row>
    <row r="870" spans="6:6" x14ac:dyDescent="0.2">
      <c r="F870" s="60"/>
    </row>
    <row r="871" spans="6:6" x14ac:dyDescent="0.2">
      <c r="F871" s="60"/>
    </row>
    <row r="872" spans="6:6" x14ac:dyDescent="0.2">
      <c r="F872" s="60"/>
    </row>
    <row r="873" spans="6:6" x14ac:dyDescent="0.2">
      <c r="F873" s="60"/>
    </row>
    <row r="874" spans="6:6" x14ac:dyDescent="0.2">
      <c r="F874" s="60"/>
    </row>
    <row r="875" spans="6:6" x14ac:dyDescent="0.2">
      <c r="F875" s="60"/>
    </row>
    <row r="876" spans="6:6" x14ac:dyDescent="0.2">
      <c r="F876" s="60"/>
    </row>
    <row r="877" spans="6:6" x14ac:dyDescent="0.2">
      <c r="F877" s="60"/>
    </row>
    <row r="878" spans="6:6" x14ac:dyDescent="0.2">
      <c r="F878" s="60"/>
    </row>
    <row r="879" spans="6:6" x14ac:dyDescent="0.2">
      <c r="F879" s="60"/>
    </row>
    <row r="880" spans="6:6" x14ac:dyDescent="0.2">
      <c r="F880" s="60"/>
    </row>
    <row r="881" spans="6:6" x14ac:dyDescent="0.2">
      <c r="F881" s="60"/>
    </row>
    <row r="882" spans="6:6" x14ac:dyDescent="0.2">
      <c r="F882" s="60"/>
    </row>
    <row r="883" spans="6:6" x14ac:dyDescent="0.2">
      <c r="F883" s="60"/>
    </row>
    <row r="884" spans="6:6" x14ac:dyDescent="0.2">
      <c r="F884" s="60"/>
    </row>
    <row r="885" spans="6:6" x14ac:dyDescent="0.2">
      <c r="F885" s="60"/>
    </row>
    <row r="886" spans="6:6" x14ac:dyDescent="0.2">
      <c r="F886" s="60"/>
    </row>
    <row r="887" spans="6:6" x14ac:dyDescent="0.2">
      <c r="F887" s="60"/>
    </row>
    <row r="888" spans="6:6" x14ac:dyDescent="0.2">
      <c r="F888" s="60"/>
    </row>
    <row r="889" spans="6:6" x14ac:dyDescent="0.2">
      <c r="F889" s="60"/>
    </row>
    <row r="890" spans="6:6" x14ac:dyDescent="0.2">
      <c r="F890" s="60"/>
    </row>
    <row r="891" spans="6:6" x14ac:dyDescent="0.2">
      <c r="F891" s="60"/>
    </row>
    <row r="892" spans="6:6" x14ac:dyDescent="0.2">
      <c r="F892" s="60"/>
    </row>
    <row r="893" spans="6:6" x14ac:dyDescent="0.2">
      <c r="F893" s="60"/>
    </row>
    <row r="894" spans="6:6" x14ac:dyDescent="0.2">
      <c r="F894" s="60"/>
    </row>
    <row r="895" spans="6:6" x14ac:dyDescent="0.2">
      <c r="F895" s="60"/>
    </row>
    <row r="896" spans="6:6" x14ac:dyDescent="0.2">
      <c r="F896" s="60"/>
    </row>
    <row r="897" spans="6:6" x14ac:dyDescent="0.2">
      <c r="F897" s="60"/>
    </row>
    <row r="898" spans="6:6" x14ac:dyDescent="0.2">
      <c r="F898" s="60"/>
    </row>
    <row r="899" spans="6:6" x14ac:dyDescent="0.2">
      <c r="F899" s="60"/>
    </row>
    <row r="900" spans="6:6" x14ac:dyDescent="0.2">
      <c r="F900" s="60"/>
    </row>
    <row r="901" spans="6:6" x14ac:dyDescent="0.2">
      <c r="F901" s="60"/>
    </row>
    <row r="902" spans="6:6" x14ac:dyDescent="0.2">
      <c r="F902" s="60"/>
    </row>
    <row r="903" spans="6:6" x14ac:dyDescent="0.2">
      <c r="F903" s="60"/>
    </row>
    <row r="904" spans="6:6" x14ac:dyDescent="0.2">
      <c r="F904" s="60"/>
    </row>
    <row r="905" spans="6:6" x14ac:dyDescent="0.2">
      <c r="F905" s="60"/>
    </row>
    <row r="906" spans="6:6" x14ac:dyDescent="0.2">
      <c r="F906" s="60"/>
    </row>
    <row r="907" spans="6:6" x14ac:dyDescent="0.2">
      <c r="F907" s="60"/>
    </row>
    <row r="908" spans="6:6" x14ac:dyDescent="0.2">
      <c r="F908" s="60"/>
    </row>
    <row r="909" spans="6:6" x14ac:dyDescent="0.2">
      <c r="F909" s="60"/>
    </row>
    <row r="910" spans="6:6" x14ac:dyDescent="0.2">
      <c r="F910" s="60"/>
    </row>
    <row r="911" spans="6:6" x14ac:dyDescent="0.2">
      <c r="F911" s="60"/>
    </row>
    <row r="912" spans="6:6" x14ac:dyDescent="0.2">
      <c r="F912" s="60"/>
    </row>
    <row r="913" spans="6:6" x14ac:dyDescent="0.2">
      <c r="F913" s="60"/>
    </row>
    <row r="914" spans="6:6" x14ac:dyDescent="0.2">
      <c r="F914" s="60"/>
    </row>
    <row r="915" spans="6:6" x14ac:dyDescent="0.2">
      <c r="F915" s="60"/>
    </row>
    <row r="916" spans="6:6" x14ac:dyDescent="0.2">
      <c r="F916" s="60"/>
    </row>
    <row r="917" spans="6:6" x14ac:dyDescent="0.2">
      <c r="F917" s="60"/>
    </row>
    <row r="918" spans="6:6" x14ac:dyDescent="0.2">
      <c r="F918" s="60"/>
    </row>
    <row r="919" spans="6:6" x14ac:dyDescent="0.2">
      <c r="F919" s="60"/>
    </row>
    <row r="920" spans="6:6" x14ac:dyDescent="0.2">
      <c r="F920" s="60"/>
    </row>
    <row r="921" spans="6:6" x14ac:dyDescent="0.2">
      <c r="F921" s="60"/>
    </row>
    <row r="922" spans="6:6" x14ac:dyDescent="0.2">
      <c r="F922" s="60"/>
    </row>
    <row r="923" spans="6:6" x14ac:dyDescent="0.2">
      <c r="F923" s="60"/>
    </row>
    <row r="924" spans="6:6" x14ac:dyDescent="0.2">
      <c r="F924" s="60"/>
    </row>
    <row r="925" spans="6:6" x14ac:dyDescent="0.2">
      <c r="F925" s="60"/>
    </row>
    <row r="926" spans="6:6" x14ac:dyDescent="0.2">
      <c r="F926" s="60"/>
    </row>
    <row r="927" spans="6:6" x14ac:dyDescent="0.2">
      <c r="F927" s="60"/>
    </row>
    <row r="928" spans="6:6" x14ac:dyDescent="0.2">
      <c r="F928" s="60"/>
    </row>
    <row r="929" spans="6:6" x14ac:dyDescent="0.2">
      <c r="F929" s="60"/>
    </row>
    <row r="930" spans="6:6" x14ac:dyDescent="0.2">
      <c r="F930" s="60"/>
    </row>
    <row r="931" spans="6:6" x14ac:dyDescent="0.2">
      <c r="F931" s="60"/>
    </row>
    <row r="932" spans="6:6" x14ac:dyDescent="0.2">
      <c r="F932" s="60"/>
    </row>
    <row r="933" spans="6:6" x14ac:dyDescent="0.2">
      <c r="F933" s="60"/>
    </row>
    <row r="934" spans="6:6" x14ac:dyDescent="0.2">
      <c r="F934" s="60"/>
    </row>
    <row r="935" spans="6:6" x14ac:dyDescent="0.2">
      <c r="F935" s="60"/>
    </row>
    <row r="936" spans="6:6" x14ac:dyDescent="0.2">
      <c r="F936" s="60"/>
    </row>
    <row r="937" spans="6:6" x14ac:dyDescent="0.2">
      <c r="F937" s="60"/>
    </row>
    <row r="938" spans="6:6" x14ac:dyDescent="0.2">
      <c r="F938" s="60"/>
    </row>
    <row r="939" spans="6:6" x14ac:dyDescent="0.2">
      <c r="F939" s="60"/>
    </row>
    <row r="940" spans="6:6" x14ac:dyDescent="0.2">
      <c r="F940" s="60"/>
    </row>
    <row r="941" spans="6:6" x14ac:dyDescent="0.2">
      <c r="F941" s="60"/>
    </row>
    <row r="942" spans="6:6" x14ac:dyDescent="0.2">
      <c r="F942" s="60"/>
    </row>
    <row r="943" spans="6:6" x14ac:dyDescent="0.2">
      <c r="F943" s="60"/>
    </row>
    <row r="944" spans="6:6" x14ac:dyDescent="0.2">
      <c r="F944" s="60"/>
    </row>
    <row r="945" spans="6:6" x14ac:dyDescent="0.2">
      <c r="F945" s="60"/>
    </row>
    <row r="946" spans="6:6" x14ac:dyDescent="0.2">
      <c r="F946" s="60"/>
    </row>
    <row r="947" spans="6:6" x14ac:dyDescent="0.2">
      <c r="F947" s="60"/>
    </row>
    <row r="948" spans="6:6" x14ac:dyDescent="0.2">
      <c r="F948" s="60"/>
    </row>
    <row r="949" spans="6:6" x14ac:dyDescent="0.2">
      <c r="F949" s="60"/>
    </row>
    <row r="950" spans="6:6" x14ac:dyDescent="0.2">
      <c r="F950" s="60"/>
    </row>
    <row r="951" spans="6:6" x14ac:dyDescent="0.2">
      <c r="F951" s="60"/>
    </row>
    <row r="952" spans="6:6" x14ac:dyDescent="0.2">
      <c r="F952" s="60"/>
    </row>
    <row r="953" spans="6:6" x14ac:dyDescent="0.2">
      <c r="F953" s="60"/>
    </row>
    <row r="954" spans="6:6" x14ac:dyDescent="0.2">
      <c r="F954" s="60"/>
    </row>
    <row r="955" spans="6:6" x14ac:dyDescent="0.2">
      <c r="F955" s="60"/>
    </row>
    <row r="956" spans="6:6" x14ac:dyDescent="0.2">
      <c r="F956" s="60"/>
    </row>
    <row r="957" spans="6:6" x14ac:dyDescent="0.2">
      <c r="F957" s="60"/>
    </row>
    <row r="958" spans="6:6" x14ac:dyDescent="0.2">
      <c r="F958" s="60"/>
    </row>
    <row r="959" spans="6:6" x14ac:dyDescent="0.2">
      <c r="F959" s="60"/>
    </row>
    <row r="960" spans="6:6" x14ac:dyDescent="0.2">
      <c r="F960" s="60"/>
    </row>
    <row r="961" spans="6:6" x14ac:dyDescent="0.2">
      <c r="F961" s="60"/>
    </row>
    <row r="962" spans="6:6" x14ac:dyDescent="0.2">
      <c r="F962" s="60"/>
    </row>
    <row r="963" spans="6:6" x14ac:dyDescent="0.2">
      <c r="F963" s="60"/>
    </row>
    <row r="964" spans="6:6" x14ac:dyDescent="0.2">
      <c r="F964" s="60"/>
    </row>
    <row r="965" spans="6:6" x14ac:dyDescent="0.2">
      <c r="F965" s="60"/>
    </row>
    <row r="966" spans="6:6" x14ac:dyDescent="0.2">
      <c r="F966" s="60"/>
    </row>
    <row r="967" spans="6:6" x14ac:dyDescent="0.2">
      <c r="F967" s="60"/>
    </row>
    <row r="968" spans="6:6" x14ac:dyDescent="0.2">
      <c r="F968" s="60"/>
    </row>
    <row r="969" spans="6:6" x14ac:dyDescent="0.2">
      <c r="F969" s="60"/>
    </row>
    <row r="970" spans="6:6" x14ac:dyDescent="0.2">
      <c r="F970" s="60"/>
    </row>
    <row r="971" spans="6:6" x14ac:dyDescent="0.2">
      <c r="F971" s="60"/>
    </row>
    <row r="972" spans="6:6" x14ac:dyDescent="0.2">
      <c r="F972" s="60"/>
    </row>
    <row r="973" spans="6:6" x14ac:dyDescent="0.2">
      <c r="F973" s="60"/>
    </row>
    <row r="974" spans="6:6" x14ac:dyDescent="0.2">
      <c r="F974" s="60"/>
    </row>
    <row r="975" spans="6:6" x14ac:dyDescent="0.2">
      <c r="F975" s="60"/>
    </row>
    <row r="976" spans="6:6" x14ac:dyDescent="0.2">
      <c r="F976" s="60"/>
    </row>
    <row r="977" spans="6:6" x14ac:dyDescent="0.2">
      <c r="F977" s="60"/>
    </row>
    <row r="978" spans="6:6" x14ac:dyDescent="0.2">
      <c r="F978" s="60"/>
    </row>
    <row r="979" spans="6:6" x14ac:dyDescent="0.2">
      <c r="F979" s="60"/>
    </row>
    <row r="980" spans="6:6" x14ac:dyDescent="0.2">
      <c r="F980" s="60"/>
    </row>
    <row r="981" spans="6:6" x14ac:dyDescent="0.2">
      <c r="F981" s="60"/>
    </row>
    <row r="982" spans="6:6" x14ac:dyDescent="0.2">
      <c r="F982" s="60"/>
    </row>
    <row r="983" spans="6:6" x14ac:dyDescent="0.2">
      <c r="F983" s="60"/>
    </row>
    <row r="984" spans="6:6" x14ac:dyDescent="0.2">
      <c r="F984" s="60"/>
    </row>
    <row r="985" spans="6:6" x14ac:dyDescent="0.2">
      <c r="F985" s="60"/>
    </row>
    <row r="986" spans="6:6" x14ac:dyDescent="0.2">
      <c r="F986" s="60"/>
    </row>
    <row r="987" spans="6:6" x14ac:dyDescent="0.2">
      <c r="F987" s="60"/>
    </row>
    <row r="988" spans="6:6" x14ac:dyDescent="0.2">
      <c r="F988" s="60"/>
    </row>
    <row r="989" spans="6:6" x14ac:dyDescent="0.2">
      <c r="F989" s="60"/>
    </row>
    <row r="990" spans="6:6" x14ac:dyDescent="0.2">
      <c r="F990" s="60"/>
    </row>
    <row r="991" spans="6:6" x14ac:dyDescent="0.2">
      <c r="F991" s="60"/>
    </row>
    <row r="992" spans="6:6" x14ac:dyDescent="0.2">
      <c r="F992" s="60"/>
    </row>
    <row r="993" spans="6:6" x14ac:dyDescent="0.2">
      <c r="F993" s="60"/>
    </row>
    <row r="994" spans="6:6" x14ac:dyDescent="0.2">
      <c r="F994" s="60"/>
    </row>
    <row r="995" spans="6:6" x14ac:dyDescent="0.2">
      <c r="F995" s="60"/>
    </row>
    <row r="996" spans="6:6" x14ac:dyDescent="0.2">
      <c r="F996" s="60"/>
    </row>
    <row r="997" spans="6:6" x14ac:dyDescent="0.2">
      <c r="F997" s="60"/>
    </row>
    <row r="998" spans="6:6" x14ac:dyDescent="0.2">
      <c r="F998" s="60"/>
    </row>
    <row r="999" spans="6:6" x14ac:dyDescent="0.2">
      <c r="F999" s="60"/>
    </row>
    <row r="1000" spans="6:6" x14ac:dyDescent="0.2">
      <c r="F1000" s="60"/>
    </row>
    <row r="1001" spans="6:6" x14ac:dyDescent="0.2">
      <c r="F1001" s="60"/>
    </row>
    <row r="1002" spans="6:6" x14ac:dyDescent="0.2">
      <c r="F1002" s="60"/>
    </row>
    <row r="1003" spans="6:6" x14ac:dyDescent="0.2">
      <c r="F1003" s="60"/>
    </row>
    <row r="1004" spans="6:6" x14ac:dyDescent="0.2">
      <c r="F1004" s="60"/>
    </row>
    <row r="1005" spans="6:6" x14ac:dyDescent="0.2">
      <c r="F1005" s="60"/>
    </row>
    <row r="1006" spans="6:6" x14ac:dyDescent="0.2">
      <c r="F1006" s="60"/>
    </row>
    <row r="1007" spans="6:6" x14ac:dyDescent="0.2">
      <c r="F1007" s="60"/>
    </row>
    <row r="1008" spans="6:6" x14ac:dyDescent="0.2">
      <c r="F1008" s="60"/>
    </row>
    <row r="1009" spans="6:6" x14ac:dyDescent="0.2">
      <c r="F1009" s="60"/>
    </row>
    <row r="1010" spans="6:6" x14ac:dyDescent="0.2">
      <c r="F1010" s="60"/>
    </row>
    <row r="1011" spans="6:6" x14ac:dyDescent="0.2">
      <c r="F1011" s="60"/>
    </row>
    <row r="1012" spans="6:6" x14ac:dyDescent="0.2">
      <c r="F1012" s="60"/>
    </row>
    <row r="1013" spans="6:6" x14ac:dyDescent="0.2">
      <c r="F1013" s="60"/>
    </row>
    <row r="1014" spans="6:6" x14ac:dyDescent="0.2">
      <c r="F1014" s="60"/>
    </row>
    <row r="1015" spans="6:6" x14ac:dyDescent="0.2">
      <c r="F1015" s="60"/>
    </row>
    <row r="1016" spans="6:6" x14ac:dyDescent="0.2">
      <c r="F1016" s="60"/>
    </row>
    <row r="1017" spans="6:6" x14ac:dyDescent="0.2">
      <c r="F1017" s="60"/>
    </row>
    <row r="1018" spans="6:6" x14ac:dyDescent="0.2">
      <c r="F1018" s="60"/>
    </row>
    <row r="1019" spans="6:6" x14ac:dyDescent="0.2">
      <c r="F1019" s="60"/>
    </row>
    <row r="1020" spans="6:6" x14ac:dyDescent="0.2">
      <c r="F1020" s="60"/>
    </row>
    <row r="1021" spans="6:6" x14ac:dyDescent="0.2">
      <c r="F1021" s="60"/>
    </row>
    <row r="1022" spans="6:6" x14ac:dyDescent="0.2">
      <c r="F1022" s="60"/>
    </row>
    <row r="1023" spans="6:6" x14ac:dyDescent="0.2">
      <c r="F1023" s="60"/>
    </row>
    <row r="1024" spans="6:6" x14ac:dyDescent="0.2">
      <c r="F1024" s="60"/>
    </row>
    <row r="1025" spans="6:6" x14ac:dyDescent="0.2">
      <c r="F1025" s="60"/>
    </row>
    <row r="1026" spans="6:6" x14ac:dyDescent="0.2">
      <c r="F1026" s="60"/>
    </row>
    <row r="1027" spans="6:6" x14ac:dyDescent="0.2">
      <c r="F1027" s="60"/>
    </row>
    <row r="1028" spans="6:6" x14ac:dyDescent="0.2">
      <c r="F1028" s="60"/>
    </row>
    <row r="1029" spans="6:6" x14ac:dyDescent="0.2">
      <c r="F1029" s="60"/>
    </row>
    <row r="1030" spans="6:6" x14ac:dyDescent="0.2">
      <c r="F1030" s="60"/>
    </row>
    <row r="1031" spans="6:6" x14ac:dyDescent="0.2">
      <c r="F1031" s="60"/>
    </row>
    <row r="1032" spans="6:6" x14ac:dyDescent="0.2">
      <c r="F1032" s="60"/>
    </row>
    <row r="1033" spans="6:6" x14ac:dyDescent="0.2">
      <c r="F1033" s="60"/>
    </row>
    <row r="1034" spans="6:6" x14ac:dyDescent="0.2">
      <c r="F1034" s="60"/>
    </row>
    <row r="1035" spans="6:6" x14ac:dyDescent="0.2">
      <c r="F1035" s="60"/>
    </row>
    <row r="1036" spans="6:6" x14ac:dyDescent="0.2">
      <c r="F1036" s="60"/>
    </row>
    <row r="1037" spans="6:6" x14ac:dyDescent="0.2">
      <c r="F1037" s="60"/>
    </row>
    <row r="1038" spans="6:6" x14ac:dyDescent="0.2">
      <c r="F1038" s="60"/>
    </row>
    <row r="1039" spans="6:6" x14ac:dyDescent="0.2">
      <c r="F1039" s="60"/>
    </row>
    <row r="1040" spans="6:6" x14ac:dyDescent="0.2">
      <c r="F1040" s="60"/>
    </row>
    <row r="1041" spans="6:6" x14ac:dyDescent="0.2">
      <c r="F1041" s="60"/>
    </row>
    <row r="1042" spans="6:6" x14ac:dyDescent="0.2">
      <c r="F1042" s="60"/>
    </row>
    <row r="1043" spans="6:6" x14ac:dyDescent="0.2">
      <c r="F1043" s="60"/>
    </row>
    <row r="1044" spans="6:6" x14ac:dyDescent="0.2">
      <c r="F1044" s="60"/>
    </row>
    <row r="1045" spans="6:6" x14ac:dyDescent="0.2">
      <c r="F1045" s="60"/>
    </row>
    <row r="1046" spans="6:6" x14ac:dyDescent="0.2">
      <c r="F1046" s="60"/>
    </row>
    <row r="1047" spans="6:6" x14ac:dyDescent="0.2">
      <c r="F1047" s="60"/>
    </row>
    <row r="1048" spans="6:6" x14ac:dyDescent="0.2">
      <c r="F1048" s="60"/>
    </row>
    <row r="1049" spans="6:6" x14ac:dyDescent="0.2">
      <c r="F1049" s="60"/>
    </row>
    <row r="1050" spans="6:6" x14ac:dyDescent="0.2">
      <c r="F1050" s="60"/>
    </row>
    <row r="1051" spans="6:6" x14ac:dyDescent="0.2">
      <c r="F1051" s="60"/>
    </row>
    <row r="1052" spans="6:6" x14ac:dyDescent="0.2">
      <c r="F1052" s="60"/>
    </row>
    <row r="1053" spans="6:6" x14ac:dyDescent="0.2">
      <c r="F1053" s="60"/>
    </row>
    <row r="1054" spans="6:6" x14ac:dyDescent="0.2">
      <c r="F1054" s="60"/>
    </row>
    <row r="1055" spans="6:6" x14ac:dyDescent="0.2">
      <c r="F1055" s="60"/>
    </row>
    <row r="1056" spans="6:6" x14ac:dyDescent="0.2">
      <c r="F1056" s="60"/>
    </row>
    <row r="1057" spans="6:6" x14ac:dyDescent="0.2">
      <c r="F1057" s="60"/>
    </row>
    <row r="1058" spans="6:6" x14ac:dyDescent="0.2">
      <c r="F1058" s="60"/>
    </row>
    <row r="1059" spans="6:6" x14ac:dyDescent="0.2">
      <c r="F1059" s="60"/>
    </row>
    <row r="1060" spans="6:6" x14ac:dyDescent="0.2">
      <c r="F1060" s="60"/>
    </row>
    <row r="1061" spans="6:6" x14ac:dyDescent="0.2">
      <c r="F1061" s="60"/>
    </row>
    <row r="1062" spans="6:6" x14ac:dyDescent="0.2">
      <c r="F1062" s="60"/>
    </row>
    <row r="1063" spans="6:6" x14ac:dyDescent="0.2">
      <c r="F1063" s="60"/>
    </row>
    <row r="1064" spans="6:6" x14ac:dyDescent="0.2">
      <c r="F1064" s="60"/>
    </row>
    <row r="1065" spans="6:6" x14ac:dyDescent="0.2">
      <c r="F1065" s="60"/>
    </row>
    <row r="1066" spans="6:6" x14ac:dyDescent="0.2">
      <c r="F1066" s="60"/>
    </row>
    <row r="1067" spans="6:6" x14ac:dyDescent="0.2">
      <c r="F1067" s="60"/>
    </row>
    <row r="1068" spans="6:6" x14ac:dyDescent="0.2">
      <c r="F1068" s="60"/>
    </row>
    <row r="1069" spans="6:6" x14ac:dyDescent="0.2">
      <c r="F1069" s="60"/>
    </row>
    <row r="1070" spans="6:6" x14ac:dyDescent="0.2">
      <c r="F1070" s="60"/>
    </row>
    <row r="1071" spans="6:6" x14ac:dyDescent="0.2">
      <c r="F1071" s="60"/>
    </row>
    <row r="1072" spans="6:6" x14ac:dyDescent="0.2">
      <c r="F1072" s="60"/>
    </row>
    <row r="1073" spans="6:6" x14ac:dyDescent="0.2">
      <c r="F1073" s="60"/>
    </row>
    <row r="1074" spans="6:6" x14ac:dyDescent="0.2">
      <c r="F1074" s="60"/>
    </row>
    <row r="1075" spans="6:6" x14ac:dyDescent="0.2">
      <c r="F1075" s="60"/>
    </row>
    <row r="1076" spans="6:6" x14ac:dyDescent="0.2">
      <c r="F1076" s="60"/>
    </row>
    <row r="1077" spans="6:6" x14ac:dyDescent="0.2">
      <c r="F1077" s="60"/>
    </row>
    <row r="1078" spans="6:6" x14ac:dyDescent="0.2">
      <c r="F1078" s="60"/>
    </row>
    <row r="1079" spans="6:6" x14ac:dyDescent="0.2">
      <c r="F1079" s="60"/>
    </row>
    <row r="1080" spans="6:6" x14ac:dyDescent="0.2">
      <c r="F1080" s="60"/>
    </row>
    <row r="1081" spans="6:6" x14ac:dyDescent="0.2">
      <c r="F1081" s="60"/>
    </row>
    <row r="1082" spans="6:6" x14ac:dyDescent="0.2">
      <c r="F1082" s="60"/>
    </row>
    <row r="1083" spans="6:6" x14ac:dyDescent="0.2">
      <c r="F1083" s="60"/>
    </row>
    <row r="1084" spans="6:6" x14ac:dyDescent="0.2">
      <c r="F1084" s="60"/>
    </row>
    <row r="1085" spans="6:6" x14ac:dyDescent="0.2">
      <c r="F1085" s="60"/>
    </row>
    <row r="1086" spans="6:6" x14ac:dyDescent="0.2">
      <c r="F1086" s="60"/>
    </row>
    <row r="1087" spans="6:6" x14ac:dyDescent="0.2">
      <c r="F1087" s="60"/>
    </row>
    <row r="1088" spans="6:6" x14ac:dyDescent="0.2">
      <c r="F1088" s="60"/>
    </row>
    <row r="1089" spans="6:6" x14ac:dyDescent="0.2">
      <c r="F1089" s="60"/>
    </row>
    <row r="1090" spans="6:6" x14ac:dyDescent="0.2">
      <c r="F1090" s="60"/>
    </row>
    <row r="1091" spans="6:6" x14ac:dyDescent="0.2">
      <c r="F1091" s="60"/>
    </row>
    <row r="1092" spans="6:6" x14ac:dyDescent="0.2">
      <c r="F1092" s="60"/>
    </row>
    <row r="1093" spans="6:6" x14ac:dyDescent="0.2">
      <c r="F1093" s="60"/>
    </row>
    <row r="1094" spans="6:6" x14ac:dyDescent="0.2">
      <c r="F1094" s="60"/>
    </row>
    <row r="1095" spans="6:6" x14ac:dyDescent="0.2">
      <c r="F1095" s="60"/>
    </row>
    <row r="1096" spans="6:6" x14ac:dyDescent="0.2">
      <c r="F1096" s="60"/>
    </row>
    <row r="1097" spans="6:6" x14ac:dyDescent="0.2">
      <c r="F1097" s="60"/>
    </row>
    <row r="1098" spans="6:6" x14ac:dyDescent="0.2">
      <c r="F1098" s="60"/>
    </row>
    <row r="1099" spans="6:6" x14ac:dyDescent="0.2">
      <c r="F1099" s="60"/>
    </row>
    <row r="1100" spans="6:6" x14ac:dyDescent="0.2">
      <c r="F1100" s="60"/>
    </row>
    <row r="1101" spans="6:6" x14ac:dyDescent="0.2">
      <c r="F1101" s="60"/>
    </row>
    <row r="1102" spans="6:6" x14ac:dyDescent="0.2">
      <c r="F1102" s="60"/>
    </row>
    <row r="1103" spans="6:6" x14ac:dyDescent="0.2">
      <c r="F1103" s="60"/>
    </row>
    <row r="1104" spans="6:6" x14ac:dyDescent="0.2">
      <c r="F1104" s="60"/>
    </row>
    <row r="1105" spans="6:6" x14ac:dyDescent="0.2">
      <c r="F1105" s="60"/>
    </row>
    <row r="1106" spans="6:6" x14ac:dyDescent="0.2">
      <c r="F1106" s="60"/>
    </row>
    <row r="1107" spans="6:6" x14ac:dyDescent="0.2">
      <c r="F1107" s="60"/>
    </row>
    <row r="1108" spans="6:6" x14ac:dyDescent="0.2">
      <c r="F1108" s="60"/>
    </row>
    <row r="1109" spans="6:6" x14ac:dyDescent="0.2">
      <c r="F1109" s="60"/>
    </row>
    <row r="1110" spans="6:6" x14ac:dyDescent="0.2">
      <c r="F1110" s="60"/>
    </row>
    <row r="1111" spans="6:6" x14ac:dyDescent="0.2">
      <c r="F1111" s="60"/>
    </row>
    <row r="1112" spans="6:6" x14ac:dyDescent="0.2">
      <c r="F1112" s="60"/>
    </row>
    <row r="1113" spans="6:6" x14ac:dyDescent="0.2">
      <c r="F1113" s="60"/>
    </row>
    <row r="1114" spans="6:6" x14ac:dyDescent="0.2">
      <c r="F1114" s="60"/>
    </row>
    <row r="1115" spans="6:6" x14ac:dyDescent="0.2">
      <c r="F1115" s="60"/>
    </row>
    <row r="1116" spans="6:6" x14ac:dyDescent="0.2">
      <c r="F1116" s="60"/>
    </row>
    <row r="1117" spans="6:6" x14ac:dyDescent="0.2">
      <c r="F1117" s="60"/>
    </row>
    <row r="1118" spans="6:6" x14ac:dyDescent="0.2">
      <c r="F1118" s="60"/>
    </row>
    <row r="1119" spans="6:6" x14ac:dyDescent="0.2">
      <c r="F1119" s="60"/>
    </row>
    <row r="1120" spans="6:6" x14ac:dyDescent="0.2">
      <c r="F1120" s="60"/>
    </row>
    <row r="1121" spans="6:6" x14ac:dyDescent="0.2">
      <c r="F1121" s="60"/>
    </row>
    <row r="1122" spans="6:6" x14ac:dyDescent="0.2">
      <c r="F1122" s="60"/>
    </row>
    <row r="1123" spans="6:6" x14ac:dyDescent="0.2">
      <c r="F1123" s="60"/>
    </row>
    <row r="1124" spans="6:6" x14ac:dyDescent="0.2">
      <c r="F1124" s="60"/>
    </row>
    <row r="1125" spans="6:6" x14ac:dyDescent="0.2">
      <c r="F1125" s="60"/>
    </row>
    <row r="1126" spans="6:6" x14ac:dyDescent="0.2">
      <c r="F1126" s="60"/>
    </row>
    <row r="1127" spans="6:6" x14ac:dyDescent="0.2">
      <c r="F1127" s="60"/>
    </row>
    <row r="1128" spans="6:6" x14ac:dyDescent="0.2">
      <c r="F1128" s="60"/>
    </row>
    <row r="1129" spans="6:6" x14ac:dyDescent="0.2">
      <c r="F1129" s="60"/>
    </row>
    <row r="1130" spans="6:6" x14ac:dyDescent="0.2">
      <c r="F1130" s="60"/>
    </row>
    <row r="1131" spans="6:6" x14ac:dyDescent="0.2">
      <c r="F1131" s="60"/>
    </row>
    <row r="1132" spans="6:6" x14ac:dyDescent="0.2">
      <c r="F1132" s="60"/>
    </row>
    <row r="1133" spans="6:6" x14ac:dyDescent="0.2">
      <c r="F1133" s="60"/>
    </row>
    <row r="1134" spans="6:6" x14ac:dyDescent="0.2">
      <c r="F1134" s="60"/>
    </row>
    <row r="1135" spans="6:6" x14ac:dyDescent="0.2">
      <c r="F1135" s="60"/>
    </row>
    <row r="1136" spans="6:6" x14ac:dyDescent="0.2">
      <c r="F1136" s="60"/>
    </row>
    <row r="1137" spans="6:6" x14ac:dyDescent="0.2">
      <c r="F1137" s="60"/>
    </row>
    <row r="1138" spans="6:6" x14ac:dyDescent="0.2">
      <c r="F1138" s="60"/>
    </row>
    <row r="1139" spans="6:6" x14ac:dyDescent="0.2">
      <c r="F1139" s="60"/>
    </row>
    <row r="1140" spans="6:6" x14ac:dyDescent="0.2">
      <c r="F1140" s="60"/>
    </row>
    <row r="1141" spans="6:6" x14ac:dyDescent="0.2">
      <c r="F1141" s="60"/>
    </row>
    <row r="1142" spans="6:6" x14ac:dyDescent="0.2">
      <c r="F1142" s="60"/>
    </row>
    <row r="1143" spans="6:6" x14ac:dyDescent="0.2">
      <c r="F1143" s="60"/>
    </row>
    <row r="1144" spans="6:6" x14ac:dyDescent="0.2">
      <c r="F1144" s="60"/>
    </row>
    <row r="1145" spans="6:6" x14ac:dyDescent="0.2">
      <c r="F1145" s="60"/>
    </row>
    <row r="1146" spans="6:6" x14ac:dyDescent="0.2">
      <c r="F1146" s="60"/>
    </row>
    <row r="1147" spans="6:6" x14ac:dyDescent="0.2">
      <c r="F1147" s="60"/>
    </row>
    <row r="1148" spans="6:6" x14ac:dyDescent="0.2">
      <c r="F1148" s="60"/>
    </row>
    <row r="1149" spans="6:6" x14ac:dyDescent="0.2">
      <c r="F1149" s="60"/>
    </row>
    <row r="1150" spans="6:6" x14ac:dyDescent="0.2">
      <c r="F1150" s="60"/>
    </row>
    <row r="1151" spans="6:6" x14ac:dyDescent="0.2">
      <c r="F1151" s="60"/>
    </row>
    <row r="1152" spans="6:6" x14ac:dyDescent="0.2">
      <c r="F1152" s="60"/>
    </row>
    <row r="1153" spans="6:6" x14ac:dyDescent="0.2">
      <c r="F1153" s="60"/>
    </row>
    <row r="1154" spans="6:6" x14ac:dyDescent="0.2">
      <c r="F1154" s="60"/>
    </row>
    <row r="1155" spans="6:6" x14ac:dyDescent="0.2">
      <c r="F1155" s="60"/>
    </row>
    <row r="1156" spans="6:6" x14ac:dyDescent="0.2">
      <c r="F1156" s="60"/>
    </row>
    <row r="1157" spans="6:6" x14ac:dyDescent="0.2">
      <c r="F1157" s="60"/>
    </row>
    <row r="1158" spans="6:6" x14ac:dyDescent="0.2">
      <c r="F1158" s="60"/>
    </row>
    <row r="1159" spans="6:6" x14ac:dyDescent="0.2">
      <c r="F1159" s="60"/>
    </row>
    <row r="1160" spans="6:6" x14ac:dyDescent="0.2">
      <c r="F1160" s="60"/>
    </row>
    <row r="1161" spans="6:6" x14ac:dyDescent="0.2">
      <c r="F1161" s="60"/>
    </row>
    <row r="1162" spans="6:6" x14ac:dyDescent="0.2">
      <c r="F1162" s="60"/>
    </row>
    <row r="1163" spans="6:6" x14ac:dyDescent="0.2">
      <c r="F1163" s="60"/>
    </row>
    <row r="1164" spans="6:6" x14ac:dyDescent="0.2">
      <c r="F1164" s="60"/>
    </row>
    <row r="1165" spans="6:6" x14ac:dyDescent="0.2">
      <c r="F1165" s="60"/>
    </row>
    <row r="1166" spans="6:6" x14ac:dyDescent="0.2">
      <c r="F1166" s="60"/>
    </row>
    <row r="1167" spans="6:6" x14ac:dyDescent="0.2">
      <c r="F1167" s="60"/>
    </row>
    <row r="1168" spans="6:6" x14ac:dyDescent="0.2">
      <c r="F1168" s="60"/>
    </row>
    <row r="1169" spans="6:6" x14ac:dyDescent="0.2">
      <c r="F1169" s="60"/>
    </row>
    <row r="1170" spans="6:6" x14ac:dyDescent="0.2">
      <c r="F1170" s="60"/>
    </row>
    <row r="1171" spans="6:6" x14ac:dyDescent="0.2">
      <c r="F1171" s="60"/>
    </row>
    <row r="1172" spans="6:6" x14ac:dyDescent="0.2">
      <c r="F1172" s="60"/>
    </row>
    <row r="1173" spans="6:6" x14ac:dyDescent="0.2">
      <c r="F1173" s="60"/>
    </row>
    <row r="1174" spans="6:6" x14ac:dyDescent="0.2">
      <c r="F1174" s="60"/>
    </row>
    <row r="1175" spans="6:6" x14ac:dyDescent="0.2">
      <c r="F1175" s="60"/>
    </row>
    <row r="1176" spans="6:6" x14ac:dyDescent="0.2">
      <c r="F1176" s="60"/>
    </row>
    <row r="1177" spans="6:6" x14ac:dyDescent="0.2">
      <c r="F1177" s="60"/>
    </row>
    <row r="1178" spans="6:6" x14ac:dyDescent="0.2">
      <c r="F1178" s="60"/>
    </row>
    <row r="1179" spans="6:6" x14ac:dyDescent="0.2">
      <c r="F1179" s="60"/>
    </row>
    <row r="1180" spans="6:6" x14ac:dyDescent="0.2">
      <c r="F1180" s="60"/>
    </row>
    <row r="1181" spans="6:6" x14ac:dyDescent="0.2">
      <c r="F1181" s="60"/>
    </row>
    <row r="1182" spans="6:6" x14ac:dyDescent="0.2">
      <c r="F1182" s="60"/>
    </row>
    <row r="1183" spans="6:6" x14ac:dyDescent="0.2">
      <c r="F1183" s="60"/>
    </row>
    <row r="1184" spans="6:6" x14ac:dyDescent="0.2">
      <c r="F1184" s="60"/>
    </row>
    <row r="1185" spans="6:6" x14ac:dyDescent="0.2">
      <c r="F1185" s="60"/>
    </row>
    <row r="1186" spans="6:6" x14ac:dyDescent="0.2">
      <c r="F1186" s="60"/>
    </row>
    <row r="1187" spans="6:6" x14ac:dyDescent="0.2">
      <c r="F1187" s="60"/>
    </row>
    <row r="1188" spans="6:6" x14ac:dyDescent="0.2">
      <c r="F1188" s="60"/>
    </row>
    <row r="1189" spans="6:6" x14ac:dyDescent="0.2">
      <c r="F1189" s="60"/>
    </row>
    <row r="1190" spans="6:6" x14ac:dyDescent="0.2">
      <c r="F1190" s="60"/>
    </row>
    <row r="1191" spans="6:6" x14ac:dyDescent="0.2">
      <c r="F1191" s="60"/>
    </row>
    <row r="1192" spans="6:6" x14ac:dyDescent="0.2">
      <c r="F1192" s="60"/>
    </row>
    <row r="1193" spans="6:6" x14ac:dyDescent="0.2">
      <c r="F1193" s="60"/>
    </row>
    <row r="1194" spans="6:6" x14ac:dyDescent="0.2">
      <c r="F1194" s="60"/>
    </row>
    <row r="1195" spans="6:6" x14ac:dyDescent="0.2">
      <c r="F1195" s="60"/>
    </row>
    <row r="1196" spans="6:6" x14ac:dyDescent="0.2">
      <c r="F1196" s="60"/>
    </row>
    <row r="1197" spans="6:6" x14ac:dyDescent="0.2">
      <c r="F1197" s="60"/>
    </row>
    <row r="1198" spans="6:6" x14ac:dyDescent="0.2">
      <c r="F1198" s="60"/>
    </row>
    <row r="1199" spans="6:6" x14ac:dyDescent="0.2">
      <c r="F1199" s="60"/>
    </row>
    <row r="1200" spans="6:6" x14ac:dyDescent="0.2">
      <c r="F1200" s="60"/>
    </row>
    <row r="1201" spans="6:6" x14ac:dyDescent="0.2">
      <c r="F1201" s="60"/>
    </row>
    <row r="1202" spans="6:6" x14ac:dyDescent="0.2">
      <c r="F1202" s="60"/>
    </row>
    <row r="1203" spans="6:6" x14ac:dyDescent="0.2">
      <c r="F1203" s="60"/>
    </row>
    <row r="1204" spans="6:6" x14ac:dyDescent="0.2">
      <c r="F1204" s="60"/>
    </row>
    <row r="1205" spans="6:6" x14ac:dyDescent="0.2">
      <c r="F1205" s="60"/>
    </row>
    <row r="1206" spans="6:6" x14ac:dyDescent="0.2">
      <c r="F1206" s="60"/>
    </row>
    <row r="1207" spans="6:6" x14ac:dyDescent="0.2">
      <c r="F1207" s="60"/>
    </row>
    <row r="1208" spans="6:6" x14ac:dyDescent="0.2">
      <c r="F1208" s="60"/>
    </row>
    <row r="1209" spans="6:6" x14ac:dyDescent="0.2">
      <c r="F1209" s="60"/>
    </row>
    <row r="1210" spans="6:6" x14ac:dyDescent="0.2">
      <c r="F1210" s="60"/>
    </row>
    <row r="1211" spans="6:6" x14ac:dyDescent="0.2">
      <c r="F1211" s="60"/>
    </row>
    <row r="1212" spans="6:6" x14ac:dyDescent="0.2">
      <c r="F1212" s="60"/>
    </row>
    <row r="1213" spans="6:6" x14ac:dyDescent="0.2">
      <c r="F1213" s="60"/>
    </row>
    <row r="1214" spans="6:6" x14ac:dyDescent="0.2">
      <c r="F1214" s="60"/>
    </row>
    <row r="1215" spans="6:6" x14ac:dyDescent="0.2">
      <c r="F1215" s="60"/>
    </row>
    <row r="1216" spans="6:6" x14ac:dyDescent="0.2">
      <c r="F1216" s="60"/>
    </row>
    <row r="1217" spans="6:6" x14ac:dyDescent="0.2">
      <c r="F1217" s="60"/>
    </row>
    <row r="1218" spans="6:6" x14ac:dyDescent="0.2">
      <c r="F1218" s="60"/>
    </row>
    <row r="1219" spans="6:6" x14ac:dyDescent="0.2">
      <c r="F1219" s="60"/>
    </row>
    <row r="1220" spans="6:6" x14ac:dyDescent="0.2">
      <c r="F1220" s="60"/>
    </row>
    <row r="1221" spans="6:6" x14ac:dyDescent="0.2">
      <c r="F1221" s="60"/>
    </row>
    <row r="1222" spans="6:6" x14ac:dyDescent="0.2">
      <c r="F1222" s="60"/>
    </row>
    <row r="1223" spans="6:6" x14ac:dyDescent="0.2">
      <c r="F1223" s="60"/>
    </row>
    <row r="1224" spans="6:6" x14ac:dyDescent="0.2">
      <c r="F1224" s="60"/>
    </row>
    <row r="1225" spans="6:6" x14ac:dyDescent="0.2">
      <c r="F1225" s="60"/>
    </row>
    <row r="1226" spans="6:6" x14ac:dyDescent="0.2">
      <c r="F1226" s="60"/>
    </row>
    <row r="1227" spans="6:6" x14ac:dyDescent="0.2">
      <c r="F1227" s="60"/>
    </row>
    <row r="1228" spans="6:6" x14ac:dyDescent="0.2">
      <c r="F1228" s="60"/>
    </row>
    <row r="1229" spans="6:6" x14ac:dyDescent="0.2">
      <c r="F1229" s="60"/>
    </row>
    <row r="1230" spans="6:6" x14ac:dyDescent="0.2">
      <c r="F1230" s="60"/>
    </row>
    <row r="1231" spans="6:6" x14ac:dyDescent="0.2">
      <c r="F1231" s="60"/>
    </row>
    <row r="1232" spans="6:6" x14ac:dyDescent="0.2">
      <c r="F1232" s="60"/>
    </row>
    <row r="1233" spans="6:6" x14ac:dyDescent="0.2">
      <c r="F1233" s="60"/>
    </row>
    <row r="1234" spans="6:6" x14ac:dyDescent="0.2">
      <c r="F1234" s="60"/>
    </row>
    <row r="1235" spans="6:6" x14ac:dyDescent="0.2">
      <c r="F1235" s="60"/>
    </row>
    <row r="1236" spans="6:6" x14ac:dyDescent="0.2">
      <c r="F1236" s="60"/>
    </row>
    <row r="1237" spans="6:6" x14ac:dyDescent="0.2">
      <c r="F1237" s="60"/>
    </row>
    <row r="1238" spans="6:6" x14ac:dyDescent="0.2">
      <c r="F1238" s="60"/>
    </row>
    <row r="1239" spans="6:6" x14ac:dyDescent="0.2">
      <c r="F1239" s="60"/>
    </row>
    <row r="1240" spans="6:6" x14ac:dyDescent="0.2">
      <c r="F1240" s="60"/>
    </row>
    <row r="1241" spans="6:6" x14ac:dyDescent="0.2">
      <c r="F1241" s="60"/>
    </row>
    <row r="1242" spans="6:6" x14ac:dyDescent="0.2">
      <c r="F1242" s="60"/>
    </row>
    <row r="1243" spans="6:6" x14ac:dyDescent="0.2">
      <c r="F1243" s="60"/>
    </row>
    <row r="1244" spans="6:6" x14ac:dyDescent="0.2">
      <c r="F1244" s="60"/>
    </row>
    <row r="1245" spans="6:6" x14ac:dyDescent="0.2">
      <c r="F1245" s="60"/>
    </row>
    <row r="1246" spans="6:6" x14ac:dyDescent="0.2">
      <c r="F1246" s="60"/>
    </row>
    <row r="1247" spans="6:6" x14ac:dyDescent="0.2">
      <c r="F1247" s="60"/>
    </row>
    <row r="1248" spans="6:6" x14ac:dyDescent="0.2">
      <c r="F1248" s="60"/>
    </row>
    <row r="1249" spans="6:6" x14ac:dyDescent="0.2">
      <c r="F1249" s="60"/>
    </row>
    <row r="1250" spans="6:6" x14ac:dyDescent="0.2">
      <c r="F1250" s="60"/>
    </row>
    <row r="1251" spans="6:6" x14ac:dyDescent="0.2">
      <c r="F1251" s="60"/>
    </row>
    <row r="1252" spans="6:6" x14ac:dyDescent="0.2">
      <c r="F1252" s="60"/>
    </row>
    <row r="1253" spans="6:6" x14ac:dyDescent="0.2">
      <c r="F1253" s="60"/>
    </row>
    <row r="1254" spans="6:6" x14ac:dyDescent="0.2">
      <c r="F1254" s="60"/>
    </row>
    <row r="1255" spans="6:6" x14ac:dyDescent="0.2">
      <c r="F1255" s="60"/>
    </row>
    <row r="1256" spans="6:6" x14ac:dyDescent="0.2">
      <c r="F1256" s="60"/>
    </row>
    <row r="1257" spans="6:6" x14ac:dyDescent="0.2">
      <c r="F1257" s="60"/>
    </row>
    <row r="1258" spans="6:6" x14ac:dyDescent="0.2">
      <c r="F1258" s="60"/>
    </row>
    <row r="1259" spans="6:6" x14ac:dyDescent="0.2">
      <c r="F1259" s="60"/>
    </row>
    <row r="1260" spans="6:6" x14ac:dyDescent="0.2">
      <c r="F1260" s="60"/>
    </row>
    <row r="1261" spans="6:6" x14ac:dyDescent="0.2">
      <c r="F1261" s="60"/>
    </row>
    <row r="1262" spans="6:6" x14ac:dyDescent="0.2">
      <c r="F1262" s="60"/>
    </row>
    <row r="1263" spans="6:6" x14ac:dyDescent="0.2">
      <c r="F1263" s="60"/>
    </row>
    <row r="1264" spans="6:6" x14ac:dyDescent="0.2">
      <c r="F1264" s="60"/>
    </row>
    <row r="1265" spans="6:6" x14ac:dyDescent="0.2">
      <c r="F1265" s="60"/>
    </row>
    <row r="1266" spans="6:6" x14ac:dyDescent="0.2">
      <c r="F1266" s="60"/>
    </row>
    <row r="1267" spans="6:6" x14ac:dyDescent="0.2">
      <c r="F1267" s="60"/>
    </row>
    <row r="1268" spans="6:6" x14ac:dyDescent="0.2">
      <c r="F1268" s="60"/>
    </row>
    <row r="1269" spans="6:6" x14ac:dyDescent="0.2">
      <c r="F1269" s="60"/>
    </row>
    <row r="1270" spans="6:6" x14ac:dyDescent="0.2">
      <c r="F1270" s="60"/>
    </row>
    <row r="1271" spans="6:6" x14ac:dyDescent="0.2">
      <c r="F1271" s="60"/>
    </row>
    <row r="1272" spans="6:6" x14ac:dyDescent="0.2">
      <c r="F1272" s="60"/>
    </row>
    <row r="1273" spans="6:6" x14ac:dyDescent="0.2">
      <c r="F1273" s="60"/>
    </row>
    <row r="1274" spans="6:6" x14ac:dyDescent="0.2">
      <c r="F1274" s="60"/>
    </row>
    <row r="1275" spans="6:6" x14ac:dyDescent="0.2">
      <c r="F1275" s="60"/>
    </row>
    <row r="1276" spans="6:6" x14ac:dyDescent="0.2">
      <c r="F1276" s="60"/>
    </row>
    <row r="1277" spans="6:6" x14ac:dyDescent="0.2">
      <c r="F1277" s="60"/>
    </row>
    <row r="1278" spans="6:6" x14ac:dyDescent="0.2">
      <c r="F1278" s="60"/>
    </row>
    <row r="1279" spans="6:6" x14ac:dyDescent="0.2">
      <c r="F1279" s="60"/>
    </row>
    <row r="1280" spans="6:6" x14ac:dyDescent="0.2">
      <c r="F1280" s="60"/>
    </row>
    <row r="1281" spans="6:6" x14ac:dyDescent="0.2">
      <c r="F1281" s="60"/>
    </row>
    <row r="1282" spans="6:6" x14ac:dyDescent="0.2">
      <c r="F1282" s="60"/>
    </row>
    <row r="1283" spans="6:6" x14ac:dyDescent="0.2">
      <c r="F1283" s="60"/>
    </row>
    <row r="1284" spans="6:6" x14ac:dyDescent="0.2">
      <c r="F1284" s="60"/>
    </row>
    <row r="1285" spans="6:6" x14ac:dyDescent="0.2">
      <c r="F1285" s="60"/>
    </row>
    <row r="1286" spans="6:6" x14ac:dyDescent="0.2">
      <c r="F1286" s="60"/>
    </row>
    <row r="1287" spans="6:6" x14ac:dyDescent="0.2">
      <c r="F1287" s="60"/>
    </row>
    <row r="1288" spans="6:6" x14ac:dyDescent="0.2">
      <c r="F1288" s="60"/>
    </row>
    <row r="1289" spans="6:6" x14ac:dyDescent="0.2">
      <c r="F1289" s="60"/>
    </row>
    <row r="1290" spans="6:6" x14ac:dyDescent="0.2">
      <c r="F1290" s="60"/>
    </row>
    <row r="1291" spans="6:6" x14ac:dyDescent="0.2">
      <c r="F1291" s="60"/>
    </row>
    <row r="1292" spans="6:6" x14ac:dyDescent="0.2">
      <c r="F1292" s="60"/>
    </row>
    <row r="1293" spans="6:6" x14ac:dyDescent="0.2">
      <c r="F1293" s="60"/>
    </row>
    <row r="1294" spans="6:6" x14ac:dyDescent="0.2">
      <c r="F1294" s="60"/>
    </row>
    <row r="1295" spans="6:6" x14ac:dyDescent="0.2">
      <c r="F1295" s="60"/>
    </row>
    <row r="1296" spans="6:6" x14ac:dyDescent="0.2">
      <c r="F1296" s="60"/>
    </row>
    <row r="1297" spans="6:6" x14ac:dyDescent="0.2">
      <c r="F1297" s="60"/>
    </row>
    <row r="1298" spans="6:6" x14ac:dyDescent="0.2">
      <c r="F1298" s="60"/>
    </row>
    <row r="1299" spans="6:6" x14ac:dyDescent="0.2">
      <c r="F1299" s="60"/>
    </row>
    <row r="1300" spans="6:6" x14ac:dyDescent="0.2">
      <c r="F1300" s="60"/>
    </row>
    <row r="1301" spans="6:6" x14ac:dyDescent="0.2">
      <c r="F1301" s="60"/>
    </row>
    <row r="1302" spans="6:6" x14ac:dyDescent="0.2">
      <c r="F1302" s="60"/>
    </row>
    <row r="1303" spans="6:6" x14ac:dyDescent="0.2">
      <c r="F1303" s="60"/>
    </row>
    <row r="1304" spans="6:6" x14ac:dyDescent="0.2">
      <c r="F1304" s="60"/>
    </row>
    <row r="1305" spans="6:6" x14ac:dyDescent="0.2">
      <c r="F1305" s="60"/>
    </row>
    <row r="1306" spans="6:6" x14ac:dyDescent="0.2">
      <c r="F1306" s="60"/>
    </row>
    <row r="1307" spans="6:6" x14ac:dyDescent="0.2">
      <c r="F1307" s="60"/>
    </row>
    <row r="1308" spans="6:6" x14ac:dyDescent="0.2">
      <c r="F1308" s="60"/>
    </row>
    <row r="1309" spans="6:6" x14ac:dyDescent="0.2">
      <c r="F1309" s="60"/>
    </row>
    <row r="1310" spans="6:6" x14ac:dyDescent="0.2">
      <c r="F1310" s="60"/>
    </row>
    <row r="1311" spans="6:6" x14ac:dyDescent="0.2">
      <c r="F1311" s="60"/>
    </row>
    <row r="1312" spans="6:6" x14ac:dyDescent="0.2">
      <c r="F1312" s="60"/>
    </row>
    <row r="1313" spans="6:6" x14ac:dyDescent="0.2">
      <c r="F1313" s="60"/>
    </row>
    <row r="1314" spans="6:6" x14ac:dyDescent="0.2">
      <c r="F1314" s="60"/>
    </row>
    <row r="1315" spans="6:6" x14ac:dyDescent="0.2">
      <c r="F1315" s="60"/>
    </row>
    <row r="1316" spans="6:6" x14ac:dyDescent="0.2">
      <c r="F1316" s="60"/>
    </row>
    <row r="1317" spans="6:6" x14ac:dyDescent="0.2">
      <c r="F1317" s="60"/>
    </row>
    <row r="1318" spans="6:6" x14ac:dyDescent="0.2">
      <c r="F1318" s="60"/>
    </row>
    <row r="1319" spans="6:6" x14ac:dyDescent="0.2">
      <c r="F1319" s="60"/>
    </row>
    <row r="1320" spans="6:6" x14ac:dyDescent="0.2">
      <c r="F1320" s="60"/>
    </row>
    <row r="1321" spans="6:6" x14ac:dyDescent="0.2">
      <c r="F1321" s="60"/>
    </row>
    <row r="1322" spans="6:6" x14ac:dyDescent="0.2">
      <c r="F1322" s="60"/>
    </row>
    <row r="1323" spans="6:6" x14ac:dyDescent="0.2">
      <c r="F1323" s="60"/>
    </row>
    <row r="1324" spans="6:6" x14ac:dyDescent="0.2">
      <c r="F1324" s="60"/>
    </row>
    <row r="1325" spans="6:6" x14ac:dyDescent="0.2">
      <c r="F1325" s="60"/>
    </row>
    <row r="1326" spans="6:6" x14ac:dyDescent="0.2">
      <c r="F1326" s="60"/>
    </row>
    <row r="1327" spans="6:6" x14ac:dyDescent="0.2">
      <c r="F1327" s="60"/>
    </row>
    <row r="1328" spans="6:6" x14ac:dyDescent="0.2">
      <c r="F1328" s="60"/>
    </row>
    <row r="1329" spans="6:6" x14ac:dyDescent="0.2">
      <c r="F1329" s="60"/>
    </row>
    <row r="1330" spans="6:6" x14ac:dyDescent="0.2">
      <c r="F1330" s="60"/>
    </row>
    <row r="1331" spans="6:6" x14ac:dyDescent="0.2">
      <c r="F1331" s="60"/>
    </row>
    <row r="1332" spans="6:6" x14ac:dyDescent="0.2">
      <c r="F1332" s="60"/>
    </row>
    <row r="1333" spans="6:6" x14ac:dyDescent="0.2">
      <c r="F1333" s="60"/>
    </row>
    <row r="1334" spans="6:6" x14ac:dyDescent="0.2">
      <c r="F1334" s="60"/>
    </row>
    <row r="1335" spans="6:6" x14ac:dyDescent="0.2">
      <c r="F1335" s="60"/>
    </row>
    <row r="1336" spans="6:6" x14ac:dyDescent="0.2">
      <c r="F1336" s="60"/>
    </row>
    <row r="1337" spans="6:6" x14ac:dyDescent="0.2">
      <c r="F1337" s="60"/>
    </row>
    <row r="1338" spans="6:6" x14ac:dyDescent="0.2">
      <c r="F1338" s="60"/>
    </row>
    <row r="1339" spans="6:6" x14ac:dyDescent="0.2">
      <c r="F1339" s="60"/>
    </row>
    <row r="1340" spans="6:6" x14ac:dyDescent="0.2">
      <c r="F1340" s="60"/>
    </row>
    <row r="1341" spans="6:6" x14ac:dyDescent="0.2">
      <c r="F1341" s="60"/>
    </row>
    <row r="1342" spans="6:6" x14ac:dyDescent="0.2">
      <c r="F1342" s="60"/>
    </row>
    <row r="1343" spans="6:6" x14ac:dyDescent="0.2">
      <c r="F1343" s="60"/>
    </row>
    <row r="1344" spans="6:6" x14ac:dyDescent="0.2">
      <c r="F1344" s="60"/>
    </row>
    <row r="1345" spans="6:6" x14ac:dyDescent="0.2">
      <c r="F1345" s="60"/>
    </row>
    <row r="1346" spans="6:6" x14ac:dyDescent="0.2">
      <c r="F1346" s="60"/>
    </row>
    <row r="1347" spans="6:6" x14ac:dyDescent="0.2">
      <c r="F1347" s="60"/>
    </row>
    <row r="1348" spans="6:6" x14ac:dyDescent="0.2">
      <c r="F1348" s="60"/>
    </row>
    <row r="1349" spans="6:6" x14ac:dyDescent="0.2">
      <c r="F1349" s="60"/>
    </row>
    <row r="1350" spans="6:6" x14ac:dyDescent="0.2">
      <c r="F1350" s="60"/>
    </row>
    <row r="1351" spans="6:6" x14ac:dyDescent="0.2">
      <c r="F1351" s="60"/>
    </row>
    <row r="1352" spans="6:6" x14ac:dyDescent="0.2">
      <c r="F1352" s="60"/>
    </row>
    <row r="1353" spans="6:6" x14ac:dyDescent="0.2">
      <c r="F1353" s="60"/>
    </row>
    <row r="1354" spans="6:6" x14ac:dyDescent="0.2">
      <c r="F1354" s="60"/>
    </row>
    <row r="1355" spans="6:6" x14ac:dyDescent="0.2">
      <c r="F1355" s="60"/>
    </row>
    <row r="1356" spans="6:6" x14ac:dyDescent="0.2">
      <c r="F1356" s="60"/>
    </row>
    <row r="1357" spans="6:6" x14ac:dyDescent="0.2">
      <c r="F1357" s="60"/>
    </row>
    <row r="1358" spans="6:6" x14ac:dyDescent="0.2">
      <c r="F1358" s="60"/>
    </row>
    <row r="1359" spans="6:6" x14ac:dyDescent="0.2">
      <c r="F1359" s="60"/>
    </row>
    <row r="1360" spans="6:6" x14ac:dyDescent="0.2">
      <c r="F1360" s="60"/>
    </row>
    <row r="1361" spans="6:6" x14ac:dyDescent="0.2">
      <c r="F1361" s="60"/>
    </row>
    <row r="1362" spans="6:6" x14ac:dyDescent="0.2">
      <c r="F1362" s="60"/>
    </row>
    <row r="1363" spans="6:6" x14ac:dyDescent="0.2">
      <c r="F1363" s="60"/>
    </row>
    <row r="1364" spans="6:6" x14ac:dyDescent="0.2">
      <c r="F1364" s="60"/>
    </row>
    <row r="1365" spans="6:6" x14ac:dyDescent="0.2">
      <c r="F1365" s="60"/>
    </row>
    <row r="1366" spans="6:6" x14ac:dyDescent="0.2">
      <c r="F1366" s="60"/>
    </row>
    <row r="1367" spans="6:6" x14ac:dyDescent="0.2">
      <c r="F1367" s="60"/>
    </row>
    <row r="1368" spans="6:6" x14ac:dyDescent="0.2">
      <c r="F1368" s="60"/>
    </row>
    <row r="1369" spans="6:6" x14ac:dyDescent="0.2">
      <c r="F1369" s="60"/>
    </row>
    <row r="1370" spans="6:6" x14ac:dyDescent="0.2">
      <c r="F1370" s="60"/>
    </row>
    <row r="1371" spans="6:6" x14ac:dyDescent="0.2">
      <c r="F1371" s="60"/>
    </row>
    <row r="1372" spans="6:6" x14ac:dyDescent="0.2">
      <c r="F1372" s="60"/>
    </row>
    <row r="1373" spans="6:6" x14ac:dyDescent="0.2">
      <c r="F1373" s="60"/>
    </row>
    <row r="1374" spans="6:6" x14ac:dyDescent="0.2">
      <c r="F1374" s="60"/>
    </row>
    <row r="1375" spans="6:6" x14ac:dyDescent="0.2">
      <c r="F1375" s="60"/>
    </row>
    <row r="1376" spans="6:6" x14ac:dyDescent="0.2">
      <c r="F1376" s="60"/>
    </row>
    <row r="1377" spans="6:6" x14ac:dyDescent="0.2">
      <c r="F1377" s="60"/>
    </row>
    <row r="1378" spans="6:6" x14ac:dyDescent="0.2">
      <c r="F1378" s="60"/>
    </row>
    <row r="1379" spans="6:6" x14ac:dyDescent="0.2">
      <c r="F1379" s="60"/>
    </row>
    <row r="1380" spans="6:6" x14ac:dyDescent="0.2">
      <c r="F1380" s="60"/>
    </row>
    <row r="1381" spans="6:6" x14ac:dyDescent="0.2">
      <c r="F1381" s="60"/>
    </row>
    <row r="1382" spans="6:6" x14ac:dyDescent="0.2">
      <c r="F1382" s="60"/>
    </row>
    <row r="1383" spans="6:6" x14ac:dyDescent="0.2">
      <c r="F1383" s="60"/>
    </row>
    <row r="1384" spans="6:6" x14ac:dyDescent="0.2">
      <c r="F1384" s="60"/>
    </row>
    <row r="1385" spans="6:6" x14ac:dyDescent="0.2">
      <c r="F1385" s="60"/>
    </row>
    <row r="1386" spans="6:6" x14ac:dyDescent="0.2">
      <c r="F1386" s="60"/>
    </row>
    <row r="1387" spans="6:6" x14ac:dyDescent="0.2">
      <c r="F1387" s="60"/>
    </row>
    <row r="1388" spans="6:6" x14ac:dyDescent="0.2">
      <c r="F1388" s="60"/>
    </row>
    <row r="1389" spans="6:6" x14ac:dyDescent="0.2">
      <c r="F1389" s="60"/>
    </row>
    <row r="1390" spans="6:6" x14ac:dyDescent="0.2">
      <c r="F1390" s="60"/>
    </row>
    <row r="1391" spans="6:6" x14ac:dyDescent="0.2">
      <c r="F1391" s="60"/>
    </row>
    <row r="1392" spans="6:6" x14ac:dyDescent="0.2">
      <c r="F1392" s="60"/>
    </row>
    <row r="1393" spans="6:6" x14ac:dyDescent="0.2">
      <c r="F1393" s="60"/>
    </row>
    <row r="1394" spans="6:6" x14ac:dyDescent="0.2">
      <c r="F1394" s="60"/>
    </row>
    <row r="1395" spans="6:6" x14ac:dyDescent="0.2">
      <c r="F1395" s="60"/>
    </row>
    <row r="1396" spans="6:6" x14ac:dyDescent="0.2">
      <c r="F1396" s="60"/>
    </row>
    <row r="1397" spans="6:6" x14ac:dyDescent="0.2">
      <c r="F1397" s="60"/>
    </row>
    <row r="1398" spans="6:6" x14ac:dyDescent="0.2">
      <c r="F1398" s="60"/>
    </row>
    <row r="1399" spans="6:6" x14ac:dyDescent="0.2">
      <c r="F1399" s="60"/>
    </row>
    <row r="1400" spans="6:6" x14ac:dyDescent="0.2">
      <c r="F1400" s="60"/>
    </row>
    <row r="1401" spans="6:6" x14ac:dyDescent="0.2">
      <c r="F1401" s="60"/>
    </row>
    <row r="1402" spans="6:6" x14ac:dyDescent="0.2">
      <c r="F1402" s="60"/>
    </row>
    <row r="1403" spans="6:6" x14ac:dyDescent="0.2">
      <c r="F1403" s="60"/>
    </row>
    <row r="1404" spans="6:6" x14ac:dyDescent="0.2">
      <c r="F1404" s="60"/>
    </row>
    <row r="1405" spans="6:6" x14ac:dyDescent="0.2">
      <c r="F1405" s="60"/>
    </row>
    <row r="1406" spans="6:6" x14ac:dyDescent="0.2">
      <c r="F1406" s="60"/>
    </row>
    <row r="1407" spans="6:6" x14ac:dyDescent="0.2">
      <c r="F1407" s="60"/>
    </row>
    <row r="1408" spans="6:6" x14ac:dyDescent="0.2">
      <c r="F1408" s="60"/>
    </row>
    <row r="1409" spans="6:6" x14ac:dyDescent="0.2">
      <c r="F1409" s="60"/>
    </row>
    <row r="1410" spans="6:6" x14ac:dyDescent="0.2">
      <c r="F1410" s="60"/>
    </row>
    <row r="1411" spans="6:6" x14ac:dyDescent="0.2">
      <c r="F1411" s="60"/>
    </row>
    <row r="1412" spans="6:6" x14ac:dyDescent="0.2">
      <c r="F1412" s="60"/>
    </row>
    <row r="1413" spans="6:6" x14ac:dyDescent="0.2">
      <c r="F1413" s="60"/>
    </row>
    <row r="1414" spans="6:6" x14ac:dyDescent="0.2">
      <c r="F1414" s="60"/>
    </row>
    <row r="1415" spans="6:6" x14ac:dyDescent="0.2">
      <c r="F1415" s="60"/>
    </row>
    <row r="1416" spans="6:6" x14ac:dyDescent="0.2">
      <c r="F1416" s="60"/>
    </row>
    <row r="1417" spans="6:6" x14ac:dyDescent="0.2">
      <c r="F1417" s="60"/>
    </row>
    <row r="1418" spans="6:6" x14ac:dyDescent="0.2">
      <c r="F1418" s="60"/>
    </row>
    <row r="1419" spans="6:6" x14ac:dyDescent="0.2">
      <c r="F1419" s="60"/>
    </row>
    <row r="1420" spans="6:6" x14ac:dyDescent="0.2">
      <c r="F1420" s="60"/>
    </row>
    <row r="1421" spans="6:6" x14ac:dyDescent="0.2">
      <c r="F1421" s="60"/>
    </row>
    <row r="1422" spans="6:6" x14ac:dyDescent="0.2">
      <c r="F1422" s="60"/>
    </row>
    <row r="1423" spans="6:6" x14ac:dyDescent="0.2">
      <c r="F1423" s="60"/>
    </row>
    <row r="1424" spans="6:6" x14ac:dyDescent="0.2">
      <c r="F1424" s="60"/>
    </row>
    <row r="1425" spans="6:6" x14ac:dyDescent="0.2">
      <c r="F1425" s="60"/>
    </row>
    <row r="1426" spans="6:6" x14ac:dyDescent="0.2">
      <c r="F1426" s="60"/>
    </row>
    <row r="1427" spans="6:6" x14ac:dyDescent="0.2">
      <c r="F1427" s="60"/>
    </row>
    <row r="1428" spans="6:6" x14ac:dyDescent="0.2">
      <c r="F1428" s="60"/>
    </row>
    <row r="1429" spans="6:6" x14ac:dyDescent="0.2">
      <c r="F1429" s="60"/>
    </row>
    <row r="1430" spans="6:6" x14ac:dyDescent="0.2">
      <c r="F1430" s="60"/>
    </row>
    <row r="1431" spans="6:6" x14ac:dyDescent="0.2">
      <c r="F1431" s="60"/>
    </row>
    <row r="1432" spans="6:6" x14ac:dyDescent="0.2">
      <c r="F1432" s="60"/>
    </row>
    <row r="1433" spans="6:6" x14ac:dyDescent="0.2">
      <c r="F1433" s="60"/>
    </row>
    <row r="1434" spans="6:6" x14ac:dyDescent="0.2">
      <c r="F1434" s="60"/>
    </row>
    <row r="1435" spans="6:6" x14ac:dyDescent="0.2">
      <c r="F1435" s="60"/>
    </row>
    <row r="1436" spans="6:6" x14ac:dyDescent="0.2">
      <c r="F1436" s="60"/>
    </row>
    <row r="1437" spans="6:6" x14ac:dyDescent="0.2">
      <c r="F1437" s="60"/>
    </row>
    <row r="1438" spans="6:6" x14ac:dyDescent="0.2">
      <c r="F1438" s="60"/>
    </row>
    <row r="1439" spans="6:6" x14ac:dyDescent="0.2">
      <c r="F1439" s="60"/>
    </row>
    <row r="1440" spans="6:6" x14ac:dyDescent="0.2">
      <c r="F1440" s="60"/>
    </row>
    <row r="1441" spans="6:6" x14ac:dyDescent="0.2">
      <c r="F1441" s="60"/>
    </row>
    <row r="1442" spans="6:6" x14ac:dyDescent="0.2">
      <c r="F1442" s="60"/>
    </row>
    <row r="1443" spans="6:6" x14ac:dyDescent="0.2">
      <c r="F1443" s="60"/>
    </row>
    <row r="1444" spans="6:6" x14ac:dyDescent="0.2">
      <c r="F1444" s="60"/>
    </row>
    <row r="1445" spans="6:6" x14ac:dyDescent="0.2">
      <c r="F1445" s="60"/>
    </row>
    <row r="1446" spans="6:6" x14ac:dyDescent="0.2">
      <c r="F1446" s="60"/>
    </row>
    <row r="1447" spans="6:6" x14ac:dyDescent="0.2">
      <c r="F1447" s="60"/>
    </row>
    <row r="1448" spans="6:6" x14ac:dyDescent="0.2">
      <c r="F1448" s="60"/>
    </row>
    <row r="1449" spans="6:6" x14ac:dyDescent="0.2">
      <c r="F1449" s="60"/>
    </row>
    <row r="1450" spans="6:6" x14ac:dyDescent="0.2">
      <c r="F1450" s="60"/>
    </row>
    <row r="1451" spans="6:6" x14ac:dyDescent="0.2">
      <c r="F1451" s="60"/>
    </row>
    <row r="1452" spans="6:6" x14ac:dyDescent="0.2">
      <c r="F1452" s="60"/>
    </row>
    <row r="1453" spans="6:6" x14ac:dyDescent="0.2">
      <c r="F1453" s="60"/>
    </row>
    <row r="1454" spans="6:6" x14ac:dyDescent="0.2">
      <c r="F1454" s="60"/>
    </row>
    <row r="1455" spans="6:6" x14ac:dyDescent="0.2">
      <c r="F1455" s="60"/>
    </row>
    <row r="1456" spans="6:6" x14ac:dyDescent="0.2">
      <c r="F1456" s="60"/>
    </row>
    <row r="1457" spans="6:6" x14ac:dyDescent="0.2">
      <c r="F1457" s="60"/>
    </row>
    <row r="1458" spans="6:6" x14ac:dyDescent="0.2">
      <c r="F1458" s="60"/>
    </row>
    <row r="1459" spans="6:6" x14ac:dyDescent="0.2">
      <c r="F1459" s="60"/>
    </row>
    <row r="1460" spans="6:6" x14ac:dyDescent="0.2">
      <c r="F1460" s="60"/>
    </row>
    <row r="1461" spans="6:6" x14ac:dyDescent="0.2">
      <c r="F1461" s="60"/>
    </row>
    <row r="1462" spans="6:6" x14ac:dyDescent="0.2">
      <c r="F1462" s="60"/>
    </row>
    <row r="1463" spans="6:6" x14ac:dyDescent="0.2">
      <c r="F1463" s="60"/>
    </row>
    <row r="1464" spans="6:6" x14ac:dyDescent="0.2">
      <c r="F1464" s="60"/>
    </row>
    <row r="1465" spans="6:6" x14ac:dyDescent="0.2">
      <c r="F1465" s="60"/>
    </row>
    <row r="1466" spans="6:6" x14ac:dyDescent="0.2">
      <c r="F1466" s="60"/>
    </row>
    <row r="1467" spans="6:6" x14ac:dyDescent="0.2">
      <c r="F1467" s="60"/>
    </row>
    <row r="1468" spans="6:6" x14ac:dyDescent="0.2">
      <c r="F1468" s="60"/>
    </row>
    <row r="1469" spans="6:6" x14ac:dyDescent="0.2">
      <c r="F1469" s="60"/>
    </row>
    <row r="1470" spans="6:6" x14ac:dyDescent="0.2">
      <c r="F1470" s="60"/>
    </row>
    <row r="1471" spans="6:6" x14ac:dyDescent="0.2">
      <c r="F1471" s="60"/>
    </row>
    <row r="1472" spans="6:6" x14ac:dyDescent="0.2">
      <c r="F1472" s="60"/>
    </row>
    <row r="1473" spans="6:6" x14ac:dyDescent="0.2">
      <c r="F1473" s="60"/>
    </row>
    <row r="1474" spans="6:6" x14ac:dyDescent="0.2">
      <c r="F1474" s="60"/>
    </row>
    <row r="1475" spans="6:6" x14ac:dyDescent="0.2">
      <c r="F1475" s="60"/>
    </row>
    <row r="1476" spans="6:6" x14ac:dyDescent="0.2">
      <c r="F1476" s="60"/>
    </row>
    <row r="1477" spans="6:6" x14ac:dyDescent="0.2">
      <c r="F1477" s="60"/>
    </row>
    <row r="1478" spans="6:6" x14ac:dyDescent="0.2">
      <c r="F1478" s="60"/>
    </row>
    <row r="1479" spans="6:6" x14ac:dyDescent="0.2">
      <c r="F1479" s="60"/>
    </row>
    <row r="1480" spans="6:6" x14ac:dyDescent="0.2">
      <c r="F1480" s="60"/>
    </row>
    <row r="1481" spans="6:6" x14ac:dyDescent="0.2">
      <c r="F1481" s="60"/>
    </row>
    <row r="1482" spans="6:6" x14ac:dyDescent="0.2">
      <c r="F1482" s="60"/>
    </row>
    <row r="1483" spans="6:6" x14ac:dyDescent="0.2">
      <c r="F1483" s="60"/>
    </row>
    <row r="1484" spans="6:6" x14ac:dyDescent="0.2">
      <c r="F1484" s="60"/>
    </row>
    <row r="1485" spans="6:6" x14ac:dyDescent="0.2">
      <c r="F1485" s="60"/>
    </row>
    <row r="1486" spans="6:6" x14ac:dyDescent="0.2">
      <c r="F1486" s="60"/>
    </row>
    <row r="1487" spans="6:6" x14ac:dyDescent="0.2">
      <c r="F1487" s="60"/>
    </row>
    <row r="1488" spans="6:6" x14ac:dyDescent="0.2">
      <c r="F1488" s="60"/>
    </row>
    <row r="1489" spans="6:6" x14ac:dyDescent="0.2">
      <c r="F1489" s="60"/>
    </row>
    <row r="1490" spans="6:6" x14ac:dyDescent="0.2">
      <c r="F1490" s="60"/>
    </row>
    <row r="1491" spans="6:6" x14ac:dyDescent="0.2">
      <c r="F1491" s="60"/>
    </row>
    <row r="1492" spans="6:6" x14ac:dyDescent="0.2">
      <c r="F1492" s="60"/>
    </row>
    <row r="1493" spans="6:6" x14ac:dyDescent="0.2">
      <c r="F1493" s="60"/>
    </row>
    <row r="1494" spans="6:6" x14ac:dyDescent="0.2">
      <c r="F1494" s="60"/>
    </row>
    <row r="1495" spans="6:6" x14ac:dyDescent="0.2">
      <c r="F1495" s="60"/>
    </row>
    <row r="1496" spans="6:6" x14ac:dyDescent="0.2">
      <c r="F1496" s="60"/>
    </row>
    <row r="1497" spans="6:6" x14ac:dyDescent="0.2">
      <c r="F1497" s="60"/>
    </row>
    <row r="1498" spans="6:6" x14ac:dyDescent="0.2">
      <c r="F1498" s="60"/>
    </row>
    <row r="1499" spans="6:6" x14ac:dyDescent="0.2">
      <c r="F1499" s="60"/>
    </row>
    <row r="1500" spans="6:6" x14ac:dyDescent="0.2">
      <c r="F1500" s="60"/>
    </row>
    <row r="1501" spans="6:6" x14ac:dyDescent="0.2">
      <c r="F1501" s="60"/>
    </row>
    <row r="1502" spans="6:6" x14ac:dyDescent="0.2">
      <c r="F1502" s="60"/>
    </row>
    <row r="1503" spans="6:6" x14ac:dyDescent="0.2">
      <c r="F1503" s="60"/>
    </row>
    <row r="1504" spans="6:6" x14ac:dyDescent="0.2">
      <c r="F1504" s="60"/>
    </row>
    <row r="1505" spans="6:6" x14ac:dyDescent="0.2">
      <c r="F1505" s="60"/>
    </row>
    <row r="1506" spans="6:6" x14ac:dyDescent="0.2">
      <c r="F1506" s="60"/>
    </row>
    <row r="1507" spans="6:6" x14ac:dyDescent="0.2">
      <c r="F1507" s="60"/>
    </row>
    <row r="1508" spans="6:6" x14ac:dyDescent="0.2">
      <c r="F1508" s="60"/>
    </row>
    <row r="1509" spans="6:6" x14ac:dyDescent="0.2">
      <c r="F1509" s="60"/>
    </row>
    <row r="1510" spans="6:6" x14ac:dyDescent="0.2">
      <c r="F1510" s="60"/>
    </row>
    <row r="1511" spans="6:6" x14ac:dyDescent="0.2">
      <c r="F1511" s="60"/>
    </row>
    <row r="1512" spans="6:6" x14ac:dyDescent="0.2">
      <c r="F1512" s="60"/>
    </row>
    <row r="1513" spans="6:6" x14ac:dyDescent="0.2">
      <c r="F1513" s="60"/>
    </row>
    <row r="1514" spans="6:6" x14ac:dyDescent="0.2">
      <c r="F1514" s="60"/>
    </row>
    <row r="1515" spans="6:6" x14ac:dyDescent="0.2">
      <c r="F1515" s="60"/>
    </row>
    <row r="1516" spans="6:6" x14ac:dyDescent="0.2">
      <c r="F1516" s="60"/>
    </row>
    <row r="1517" spans="6:6" x14ac:dyDescent="0.2">
      <c r="F1517" s="60"/>
    </row>
    <row r="1518" spans="6:6" x14ac:dyDescent="0.2">
      <c r="F1518" s="60"/>
    </row>
    <row r="1519" spans="6:6" x14ac:dyDescent="0.2">
      <c r="F1519" s="60"/>
    </row>
    <row r="1520" spans="6:6" x14ac:dyDescent="0.2">
      <c r="F1520" s="60"/>
    </row>
    <row r="1521" spans="6:6" x14ac:dyDescent="0.2">
      <c r="F1521" s="60"/>
    </row>
    <row r="1522" spans="6:6" x14ac:dyDescent="0.2">
      <c r="F1522" s="60"/>
    </row>
    <row r="1523" spans="6:6" x14ac:dyDescent="0.2">
      <c r="F1523" s="60"/>
    </row>
    <row r="1524" spans="6:6" x14ac:dyDescent="0.2">
      <c r="F1524" s="60"/>
    </row>
    <row r="1525" spans="6:6" x14ac:dyDescent="0.2">
      <c r="F1525" s="60"/>
    </row>
    <row r="1526" spans="6:6" x14ac:dyDescent="0.2">
      <c r="F1526" s="60"/>
    </row>
    <row r="1527" spans="6:6" x14ac:dyDescent="0.2">
      <c r="F1527" s="60"/>
    </row>
    <row r="1528" spans="6:6" x14ac:dyDescent="0.2">
      <c r="F1528" s="60"/>
    </row>
    <row r="1529" spans="6:6" x14ac:dyDescent="0.2">
      <c r="F1529" s="60"/>
    </row>
    <row r="1530" spans="6:6" x14ac:dyDescent="0.2">
      <c r="F1530" s="60"/>
    </row>
    <row r="1531" spans="6:6" x14ac:dyDescent="0.2">
      <c r="F1531" s="60"/>
    </row>
    <row r="1532" spans="6:6" x14ac:dyDescent="0.2">
      <c r="F1532" s="60"/>
    </row>
    <row r="1533" spans="6:6" x14ac:dyDescent="0.2">
      <c r="F1533" s="60"/>
    </row>
    <row r="1534" spans="6:6" x14ac:dyDescent="0.2">
      <c r="F1534" s="60"/>
    </row>
    <row r="1535" spans="6:6" x14ac:dyDescent="0.2">
      <c r="F1535" s="60"/>
    </row>
    <row r="1536" spans="6:6" x14ac:dyDescent="0.2">
      <c r="F1536" s="60"/>
    </row>
    <row r="1537" spans="6:6" x14ac:dyDescent="0.2">
      <c r="F1537" s="60"/>
    </row>
    <row r="1538" spans="6:6" x14ac:dyDescent="0.2">
      <c r="F1538" s="60"/>
    </row>
    <row r="1539" spans="6:6" x14ac:dyDescent="0.2">
      <c r="F1539" s="60"/>
    </row>
    <row r="1540" spans="6:6" x14ac:dyDescent="0.2">
      <c r="F1540" s="60"/>
    </row>
    <row r="1541" spans="6:6" x14ac:dyDescent="0.2">
      <c r="F1541" s="60"/>
    </row>
    <row r="1542" spans="6:6" x14ac:dyDescent="0.2">
      <c r="F1542" s="60"/>
    </row>
    <row r="1543" spans="6:6" x14ac:dyDescent="0.2">
      <c r="F1543" s="60"/>
    </row>
    <row r="1544" spans="6:6" x14ac:dyDescent="0.2">
      <c r="F1544" s="60"/>
    </row>
    <row r="1545" spans="6:6" x14ac:dyDescent="0.2">
      <c r="F1545" s="60"/>
    </row>
    <row r="1546" spans="6:6" x14ac:dyDescent="0.2">
      <c r="F1546" s="60"/>
    </row>
    <row r="1547" spans="6:6" x14ac:dyDescent="0.2">
      <c r="F1547" s="60"/>
    </row>
    <row r="1548" spans="6:6" x14ac:dyDescent="0.2">
      <c r="F1548" s="60"/>
    </row>
    <row r="1549" spans="6:6" x14ac:dyDescent="0.2">
      <c r="F1549" s="60"/>
    </row>
    <row r="1550" spans="6:6" x14ac:dyDescent="0.2">
      <c r="F1550" s="60"/>
    </row>
    <row r="1551" spans="6:6" x14ac:dyDescent="0.2">
      <c r="F1551" s="60"/>
    </row>
    <row r="1552" spans="6:6" x14ac:dyDescent="0.2">
      <c r="F1552" s="60"/>
    </row>
    <row r="1553" spans="6:6" x14ac:dyDescent="0.2">
      <c r="F1553" s="60"/>
    </row>
    <row r="1554" spans="6:6" x14ac:dyDescent="0.2">
      <c r="F1554" s="60"/>
    </row>
    <row r="1555" spans="6:6" x14ac:dyDescent="0.2">
      <c r="F1555" s="60"/>
    </row>
    <row r="1556" spans="6:6" x14ac:dyDescent="0.2">
      <c r="F1556" s="60"/>
    </row>
    <row r="1557" spans="6:6" x14ac:dyDescent="0.2">
      <c r="F1557" s="60"/>
    </row>
    <row r="1558" spans="6:6" x14ac:dyDescent="0.2">
      <c r="F1558" s="60"/>
    </row>
    <row r="1559" spans="6:6" x14ac:dyDescent="0.2">
      <c r="F1559" s="60"/>
    </row>
    <row r="1560" spans="6:6" x14ac:dyDescent="0.2">
      <c r="F1560" s="60"/>
    </row>
    <row r="1561" spans="6:6" x14ac:dyDescent="0.2">
      <c r="F1561" s="60"/>
    </row>
    <row r="1562" spans="6:6" x14ac:dyDescent="0.2">
      <c r="F1562" s="60"/>
    </row>
    <row r="1563" spans="6:6" x14ac:dyDescent="0.2">
      <c r="F1563" s="60"/>
    </row>
    <row r="1564" spans="6:6" x14ac:dyDescent="0.2">
      <c r="F1564" s="60"/>
    </row>
    <row r="1565" spans="6:6" x14ac:dyDescent="0.2">
      <c r="F1565" s="60"/>
    </row>
    <row r="1566" spans="6:6" x14ac:dyDescent="0.2">
      <c r="F1566" s="60"/>
    </row>
    <row r="1567" spans="6:6" x14ac:dyDescent="0.2">
      <c r="F1567" s="60"/>
    </row>
    <row r="1568" spans="6:6" x14ac:dyDescent="0.2">
      <c r="F1568" s="60"/>
    </row>
    <row r="1569" spans="6:6" x14ac:dyDescent="0.2">
      <c r="F1569" s="60"/>
    </row>
    <row r="1570" spans="6:6" x14ac:dyDescent="0.2">
      <c r="F1570" s="60"/>
    </row>
    <row r="1571" spans="6:6" x14ac:dyDescent="0.2">
      <c r="F1571" s="60"/>
    </row>
    <row r="1572" spans="6:6" x14ac:dyDescent="0.2">
      <c r="F1572" s="60"/>
    </row>
    <row r="1573" spans="6:6" x14ac:dyDescent="0.2">
      <c r="F1573" s="60"/>
    </row>
    <row r="1574" spans="6:6" x14ac:dyDescent="0.2">
      <c r="F1574" s="60"/>
    </row>
    <row r="1575" spans="6:6" x14ac:dyDescent="0.2">
      <c r="F1575" s="60"/>
    </row>
    <row r="1576" spans="6:6" x14ac:dyDescent="0.2">
      <c r="F1576" s="60"/>
    </row>
    <row r="1577" spans="6:6" x14ac:dyDescent="0.2">
      <c r="F1577" s="60"/>
    </row>
    <row r="1578" spans="6:6" x14ac:dyDescent="0.2">
      <c r="F1578" s="60"/>
    </row>
    <row r="1579" spans="6:6" x14ac:dyDescent="0.2">
      <c r="F1579" s="60"/>
    </row>
    <row r="1580" spans="6:6" x14ac:dyDescent="0.2">
      <c r="F1580" s="60"/>
    </row>
    <row r="1581" spans="6:6" x14ac:dyDescent="0.2">
      <c r="F1581" s="60"/>
    </row>
    <row r="1582" spans="6:6" x14ac:dyDescent="0.2">
      <c r="F1582" s="60"/>
    </row>
    <row r="1583" spans="6:6" x14ac:dyDescent="0.2">
      <c r="F1583" s="60"/>
    </row>
    <row r="1584" spans="6:6" x14ac:dyDescent="0.2">
      <c r="F1584" s="60"/>
    </row>
    <row r="1585" spans="6:6" x14ac:dyDescent="0.2">
      <c r="F1585" s="60"/>
    </row>
    <row r="1586" spans="6:6" x14ac:dyDescent="0.2">
      <c r="F1586" s="60"/>
    </row>
    <row r="1587" spans="6:6" x14ac:dyDescent="0.2">
      <c r="F1587" s="60"/>
    </row>
    <row r="1588" spans="6:6" x14ac:dyDescent="0.2">
      <c r="F1588" s="60"/>
    </row>
    <row r="1589" spans="6:6" x14ac:dyDescent="0.2">
      <c r="F1589" s="60"/>
    </row>
    <row r="1590" spans="6:6" x14ac:dyDescent="0.2">
      <c r="F1590" s="60"/>
    </row>
    <row r="1591" spans="6:6" x14ac:dyDescent="0.2">
      <c r="F1591" s="60"/>
    </row>
    <row r="1592" spans="6:6" x14ac:dyDescent="0.2">
      <c r="F1592" s="60"/>
    </row>
    <row r="1593" spans="6:6" x14ac:dyDescent="0.2">
      <c r="F1593" s="60"/>
    </row>
    <row r="1594" spans="6:6" x14ac:dyDescent="0.2">
      <c r="F1594" s="60"/>
    </row>
    <row r="1595" spans="6:6" x14ac:dyDescent="0.2">
      <c r="F1595" s="60"/>
    </row>
    <row r="1596" spans="6:6" x14ac:dyDescent="0.2">
      <c r="F1596" s="60"/>
    </row>
    <row r="1597" spans="6:6" x14ac:dyDescent="0.2">
      <c r="F1597" s="60"/>
    </row>
    <row r="1598" spans="6:6" x14ac:dyDescent="0.2">
      <c r="F1598" s="60"/>
    </row>
    <row r="1599" spans="6:6" x14ac:dyDescent="0.2">
      <c r="F1599" s="60"/>
    </row>
    <row r="1600" spans="6:6" x14ac:dyDescent="0.2">
      <c r="F1600" s="60"/>
    </row>
    <row r="1601" spans="6:6" x14ac:dyDescent="0.2">
      <c r="F1601" s="60"/>
    </row>
    <row r="1602" spans="6:6" x14ac:dyDescent="0.2">
      <c r="F1602" s="60"/>
    </row>
    <row r="1603" spans="6:6" x14ac:dyDescent="0.2">
      <c r="F1603" s="60"/>
    </row>
    <row r="1604" spans="6:6" x14ac:dyDescent="0.2">
      <c r="F1604" s="60"/>
    </row>
    <row r="1605" spans="6:6" x14ac:dyDescent="0.2">
      <c r="F1605" s="60"/>
    </row>
    <row r="1606" spans="6:6" x14ac:dyDescent="0.2">
      <c r="F1606" s="60"/>
    </row>
    <row r="1607" spans="6:6" x14ac:dyDescent="0.2">
      <c r="F1607" s="60"/>
    </row>
    <row r="1608" spans="6:6" x14ac:dyDescent="0.2">
      <c r="F1608" s="60"/>
    </row>
    <row r="1609" spans="6:6" x14ac:dyDescent="0.2">
      <c r="F1609" s="60"/>
    </row>
    <row r="1610" spans="6:6" x14ac:dyDescent="0.2">
      <c r="F1610" s="60"/>
    </row>
    <row r="1611" spans="6:6" x14ac:dyDescent="0.2">
      <c r="F1611" s="60"/>
    </row>
    <row r="1612" spans="6:6" x14ac:dyDescent="0.2">
      <c r="F1612" s="60"/>
    </row>
    <row r="1613" spans="6:6" x14ac:dyDescent="0.2">
      <c r="F1613" s="60"/>
    </row>
    <row r="1614" spans="6:6" x14ac:dyDescent="0.2">
      <c r="F1614" s="60"/>
    </row>
    <row r="1615" spans="6:6" x14ac:dyDescent="0.2">
      <c r="F1615" s="60"/>
    </row>
    <row r="1616" spans="6:6" x14ac:dyDescent="0.2">
      <c r="F1616" s="60"/>
    </row>
    <row r="1617" spans="6:6" x14ac:dyDescent="0.2">
      <c r="F1617" s="60"/>
    </row>
    <row r="1618" spans="6:6" x14ac:dyDescent="0.2">
      <c r="F1618" s="60"/>
    </row>
    <row r="1619" spans="6:6" x14ac:dyDescent="0.2">
      <c r="F1619" s="60"/>
    </row>
    <row r="1620" spans="6:6" x14ac:dyDescent="0.2">
      <c r="F1620" s="60"/>
    </row>
    <row r="1621" spans="6:6" x14ac:dyDescent="0.2">
      <c r="F1621" s="60"/>
    </row>
    <row r="1622" spans="6:6" x14ac:dyDescent="0.2">
      <c r="F1622" s="60"/>
    </row>
    <row r="1623" spans="6:6" x14ac:dyDescent="0.2">
      <c r="F1623" s="60"/>
    </row>
    <row r="1624" spans="6:6" x14ac:dyDescent="0.2">
      <c r="F1624" s="60"/>
    </row>
    <row r="1625" spans="6:6" x14ac:dyDescent="0.2">
      <c r="F1625" s="60"/>
    </row>
    <row r="1626" spans="6:6" x14ac:dyDescent="0.2">
      <c r="F1626" s="60"/>
    </row>
    <row r="1627" spans="6:6" x14ac:dyDescent="0.2">
      <c r="F1627" s="60"/>
    </row>
    <row r="1628" spans="6:6" x14ac:dyDescent="0.2">
      <c r="F1628" s="60"/>
    </row>
    <row r="1629" spans="6:6" x14ac:dyDescent="0.2">
      <c r="F1629" s="60"/>
    </row>
    <row r="1630" spans="6:6" x14ac:dyDescent="0.2">
      <c r="F1630" s="60"/>
    </row>
    <row r="1631" spans="6:6" x14ac:dyDescent="0.2">
      <c r="F1631" s="60"/>
    </row>
    <row r="1632" spans="6:6" x14ac:dyDescent="0.2">
      <c r="F1632" s="60"/>
    </row>
    <row r="1633" spans="6:6" x14ac:dyDescent="0.2">
      <c r="F1633" s="60"/>
    </row>
    <row r="1634" spans="6:6" x14ac:dyDescent="0.2">
      <c r="F1634" s="60"/>
    </row>
    <row r="1635" spans="6:6" x14ac:dyDescent="0.2">
      <c r="F1635" s="60"/>
    </row>
    <row r="1636" spans="6:6" x14ac:dyDescent="0.2">
      <c r="F1636" s="60"/>
    </row>
    <row r="1637" spans="6:6" x14ac:dyDescent="0.2">
      <c r="F1637" s="60"/>
    </row>
    <row r="1638" spans="6:6" x14ac:dyDescent="0.2">
      <c r="F1638" s="60"/>
    </row>
    <row r="1639" spans="6:6" x14ac:dyDescent="0.2">
      <c r="F1639" s="60"/>
    </row>
    <row r="1640" spans="6:6" x14ac:dyDescent="0.2">
      <c r="F1640" s="60"/>
    </row>
    <row r="1641" spans="6:6" x14ac:dyDescent="0.2">
      <c r="F1641" s="60"/>
    </row>
    <row r="1642" spans="6:6" x14ac:dyDescent="0.2">
      <c r="F1642" s="60"/>
    </row>
    <row r="1643" spans="6:6" x14ac:dyDescent="0.2">
      <c r="F1643" s="60"/>
    </row>
    <row r="1644" spans="6:6" x14ac:dyDescent="0.2">
      <c r="F1644" s="60"/>
    </row>
    <row r="1645" spans="6:6" x14ac:dyDescent="0.2">
      <c r="F1645" s="60"/>
    </row>
    <row r="1646" spans="6:6" x14ac:dyDescent="0.2">
      <c r="F1646" s="60"/>
    </row>
    <row r="1647" spans="6:6" x14ac:dyDescent="0.2">
      <c r="F1647" s="60"/>
    </row>
    <row r="1648" spans="6:6" x14ac:dyDescent="0.2">
      <c r="F1648" s="60"/>
    </row>
    <row r="1649" spans="6:6" x14ac:dyDescent="0.2">
      <c r="F1649" s="60"/>
    </row>
    <row r="1650" spans="6:6" x14ac:dyDescent="0.2">
      <c r="F1650" s="60"/>
    </row>
    <row r="1651" spans="6:6" x14ac:dyDescent="0.2">
      <c r="F1651" s="60"/>
    </row>
    <row r="1652" spans="6:6" x14ac:dyDescent="0.2">
      <c r="F1652" s="60"/>
    </row>
    <row r="1653" spans="6:6" x14ac:dyDescent="0.2">
      <c r="F1653" s="60"/>
    </row>
    <row r="1654" spans="6:6" x14ac:dyDescent="0.2">
      <c r="F1654" s="60"/>
    </row>
    <row r="1655" spans="6:6" x14ac:dyDescent="0.2">
      <c r="F1655" s="60"/>
    </row>
    <row r="1656" spans="6:6" x14ac:dyDescent="0.2">
      <c r="F1656" s="60"/>
    </row>
    <row r="1657" spans="6:6" x14ac:dyDescent="0.2">
      <c r="F1657" s="60"/>
    </row>
    <row r="1658" spans="6:6" x14ac:dyDescent="0.2">
      <c r="F1658" s="60"/>
    </row>
    <row r="1659" spans="6:6" x14ac:dyDescent="0.2">
      <c r="F1659" s="60"/>
    </row>
    <row r="1660" spans="6:6" x14ac:dyDescent="0.2">
      <c r="F1660" s="60"/>
    </row>
    <row r="1661" spans="6:6" x14ac:dyDescent="0.2">
      <c r="F1661" s="60"/>
    </row>
    <row r="1662" spans="6:6" x14ac:dyDescent="0.2">
      <c r="F1662" s="60"/>
    </row>
    <row r="1663" spans="6:6" x14ac:dyDescent="0.2">
      <c r="F1663" s="60"/>
    </row>
    <row r="1664" spans="6:6" x14ac:dyDescent="0.2">
      <c r="F1664" s="60"/>
    </row>
    <row r="1665" spans="6:6" x14ac:dyDescent="0.2">
      <c r="F1665" s="60"/>
    </row>
    <row r="1666" spans="6:6" x14ac:dyDescent="0.2">
      <c r="F1666" s="60"/>
    </row>
    <row r="1667" spans="6:6" x14ac:dyDescent="0.2">
      <c r="F1667" s="60"/>
    </row>
    <row r="1668" spans="6:6" x14ac:dyDescent="0.2">
      <c r="F1668" s="60"/>
    </row>
    <row r="1669" spans="6:6" x14ac:dyDescent="0.2">
      <c r="F1669" s="60"/>
    </row>
    <row r="1670" spans="6:6" x14ac:dyDescent="0.2">
      <c r="F1670" s="60"/>
    </row>
    <row r="1671" spans="6:6" x14ac:dyDescent="0.2">
      <c r="F1671" s="60"/>
    </row>
    <row r="1672" spans="6:6" x14ac:dyDescent="0.2">
      <c r="F1672" s="60"/>
    </row>
    <row r="1673" spans="6:6" x14ac:dyDescent="0.2">
      <c r="F1673" s="60"/>
    </row>
    <row r="1674" spans="6:6" x14ac:dyDescent="0.2">
      <c r="F1674" s="60"/>
    </row>
    <row r="1675" spans="6:6" x14ac:dyDescent="0.2">
      <c r="F1675" s="60"/>
    </row>
    <row r="1676" spans="6:6" x14ac:dyDescent="0.2">
      <c r="F1676" s="60"/>
    </row>
    <row r="1677" spans="6:6" x14ac:dyDescent="0.2">
      <c r="F1677" s="60"/>
    </row>
    <row r="1678" spans="6:6" x14ac:dyDescent="0.2">
      <c r="F1678" s="60"/>
    </row>
    <row r="1679" spans="6:6" x14ac:dyDescent="0.2">
      <c r="F1679" s="60"/>
    </row>
    <row r="1680" spans="6:6" x14ac:dyDescent="0.2">
      <c r="F1680" s="60"/>
    </row>
    <row r="1681" spans="6:6" x14ac:dyDescent="0.2">
      <c r="F1681" s="60"/>
    </row>
    <row r="1682" spans="6:6" x14ac:dyDescent="0.2">
      <c r="F1682" s="60"/>
    </row>
    <row r="1683" spans="6:6" x14ac:dyDescent="0.2">
      <c r="F1683" s="60"/>
    </row>
    <row r="1684" spans="6:6" x14ac:dyDescent="0.2">
      <c r="F1684" s="60"/>
    </row>
    <row r="1685" spans="6:6" x14ac:dyDescent="0.2">
      <c r="F1685" s="60"/>
    </row>
    <row r="1686" spans="6:6" x14ac:dyDescent="0.2">
      <c r="F1686" s="60"/>
    </row>
    <row r="1687" spans="6:6" x14ac:dyDescent="0.2">
      <c r="F1687" s="60"/>
    </row>
    <row r="1688" spans="6:6" x14ac:dyDescent="0.2">
      <c r="F1688" s="60"/>
    </row>
    <row r="1689" spans="6:6" x14ac:dyDescent="0.2">
      <c r="F1689" s="60"/>
    </row>
    <row r="1690" spans="6:6" x14ac:dyDescent="0.2">
      <c r="F1690" s="60"/>
    </row>
    <row r="1691" spans="6:6" x14ac:dyDescent="0.2">
      <c r="F1691" s="60"/>
    </row>
    <row r="1692" spans="6:6" x14ac:dyDescent="0.2">
      <c r="F1692" s="60"/>
    </row>
    <row r="1693" spans="6:6" x14ac:dyDescent="0.2">
      <c r="F1693" s="60"/>
    </row>
    <row r="1694" spans="6:6" x14ac:dyDescent="0.2">
      <c r="F1694" s="60"/>
    </row>
    <row r="1695" spans="6:6" x14ac:dyDescent="0.2">
      <c r="F1695" s="60"/>
    </row>
    <row r="1696" spans="6:6" x14ac:dyDescent="0.2">
      <c r="F1696" s="60"/>
    </row>
    <row r="1697" spans="6:6" x14ac:dyDescent="0.2">
      <c r="F1697" s="60"/>
    </row>
    <row r="1698" spans="6:6" x14ac:dyDescent="0.2">
      <c r="F1698" s="60"/>
    </row>
    <row r="1699" spans="6:6" x14ac:dyDescent="0.2">
      <c r="F1699" s="60"/>
    </row>
    <row r="1700" spans="6:6" x14ac:dyDescent="0.2">
      <c r="F1700" s="60"/>
    </row>
    <row r="1701" spans="6:6" x14ac:dyDescent="0.2">
      <c r="F1701" s="60"/>
    </row>
    <row r="1702" spans="6:6" x14ac:dyDescent="0.2">
      <c r="F1702" s="60"/>
    </row>
    <row r="1703" spans="6:6" x14ac:dyDescent="0.2">
      <c r="F1703" s="60"/>
    </row>
    <row r="1704" spans="6:6" x14ac:dyDescent="0.2">
      <c r="F1704" s="60"/>
    </row>
    <row r="1705" spans="6:6" x14ac:dyDescent="0.2">
      <c r="F1705" s="60"/>
    </row>
    <row r="1706" spans="6:6" x14ac:dyDescent="0.2">
      <c r="F1706" s="60"/>
    </row>
    <row r="1707" spans="6:6" x14ac:dyDescent="0.2">
      <c r="F1707" s="60"/>
    </row>
    <row r="1708" spans="6:6" x14ac:dyDescent="0.2">
      <c r="F1708" s="60"/>
    </row>
    <row r="1709" spans="6:6" x14ac:dyDescent="0.2">
      <c r="F1709" s="60"/>
    </row>
    <row r="1710" spans="6:6" x14ac:dyDescent="0.2">
      <c r="F1710" s="60"/>
    </row>
    <row r="1711" spans="6:6" x14ac:dyDescent="0.2">
      <c r="F1711" s="60"/>
    </row>
    <row r="1712" spans="6:6" x14ac:dyDescent="0.2">
      <c r="F1712" s="60"/>
    </row>
    <row r="1713" spans="6:6" x14ac:dyDescent="0.2">
      <c r="F1713" s="60"/>
    </row>
    <row r="1714" spans="6:6" x14ac:dyDescent="0.2">
      <c r="F1714" s="60"/>
    </row>
    <row r="1715" spans="6:6" x14ac:dyDescent="0.2">
      <c r="F1715" s="60"/>
    </row>
    <row r="1716" spans="6:6" x14ac:dyDescent="0.2">
      <c r="F1716" s="60"/>
    </row>
    <row r="1717" spans="6:6" x14ac:dyDescent="0.2">
      <c r="F1717" s="60"/>
    </row>
    <row r="1718" spans="6:6" x14ac:dyDescent="0.2">
      <c r="F1718" s="60"/>
    </row>
    <row r="1719" spans="6:6" x14ac:dyDescent="0.2">
      <c r="F1719" s="60"/>
    </row>
    <row r="1720" spans="6:6" x14ac:dyDescent="0.2">
      <c r="F1720" s="60"/>
    </row>
    <row r="1721" spans="6:6" x14ac:dyDescent="0.2">
      <c r="F1721" s="60"/>
    </row>
    <row r="1722" spans="6:6" x14ac:dyDescent="0.2">
      <c r="F1722" s="60"/>
    </row>
    <row r="1723" spans="6:6" x14ac:dyDescent="0.2">
      <c r="F1723" s="60"/>
    </row>
    <row r="1724" spans="6:6" x14ac:dyDescent="0.2">
      <c r="F1724" s="60"/>
    </row>
    <row r="1725" spans="6:6" x14ac:dyDescent="0.2">
      <c r="F1725" s="60"/>
    </row>
    <row r="1726" spans="6:6" x14ac:dyDescent="0.2">
      <c r="F1726" s="60"/>
    </row>
    <row r="1727" spans="6:6" x14ac:dyDescent="0.2">
      <c r="F1727" s="60"/>
    </row>
    <row r="1728" spans="6:6" x14ac:dyDescent="0.2">
      <c r="F1728" s="60"/>
    </row>
    <row r="1729" spans="6:6" x14ac:dyDescent="0.2">
      <c r="F1729" s="60"/>
    </row>
    <row r="1730" spans="6:6" x14ac:dyDescent="0.2">
      <c r="F1730" s="60"/>
    </row>
    <row r="1731" spans="6:6" x14ac:dyDescent="0.2">
      <c r="F1731" s="60"/>
    </row>
    <row r="1732" spans="6:6" x14ac:dyDescent="0.2">
      <c r="F1732" s="60"/>
    </row>
    <row r="1733" spans="6:6" x14ac:dyDescent="0.2">
      <c r="F1733" s="60"/>
    </row>
    <row r="1734" spans="6:6" x14ac:dyDescent="0.2">
      <c r="F1734" s="60"/>
    </row>
    <row r="1735" spans="6:6" x14ac:dyDescent="0.2">
      <c r="F1735" s="60"/>
    </row>
    <row r="1736" spans="6:6" x14ac:dyDescent="0.2">
      <c r="F1736" s="60"/>
    </row>
    <row r="1737" spans="6:6" x14ac:dyDescent="0.2">
      <c r="F1737" s="60"/>
    </row>
    <row r="1738" spans="6:6" x14ac:dyDescent="0.2">
      <c r="F1738" s="60"/>
    </row>
    <row r="1739" spans="6:6" x14ac:dyDescent="0.2">
      <c r="F1739" s="60"/>
    </row>
    <row r="1740" spans="6:6" x14ac:dyDescent="0.2">
      <c r="F1740" s="60"/>
    </row>
    <row r="1741" spans="6:6" x14ac:dyDescent="0.2">
      <c r="F1741" s="60"/>
    </row>
    <row r="1742" spans="6:6" x14ac:dyDescent="0.2">
      <c r="F1742" s="60"/>
    </row>
    <row r="1743" spans="6:6" x14ac:dyDescent="0.2">
      <c r="F1743" s="60"/>
    </row>
    <row r="1744" spans="6:6" x14ac:dyDescent="0.2">
      <c r="F1744" s="60"/>
    </row>
    <row r="1745" spans="6:6" x14ac:dyDescent="0.2">
      <c r="F1745" s="60"/>
    </row>
    <row r="1746" spans="6:6" x14ac:dyDescent="0.2">
      <c r="F1746" s="60"/>
    </row>
    <row r="1747" spans="6:6" x14ac:dyDescent="0.2">
      <c r="F1747" s="60"/>
    </row>
    <row r="1748" spans="6:6" x14ac:dyDescent="0.2">
      <c r="F1748" s="60"/>
    </row>
    <row r="1749" spans="6:6" x14ac:dyDescent="0.2">
      <c r="F1749" s="60"/>
    </row>
    <row r="1750" spans="6:6" x14ac:dyDescent="0.2">
      <c r="F1750" s="60"/>
    </row>
    <row r="1751" spans="6:6" x14ac:dyDescent="0.2">
      <c r="F1751" s="60"/>
    </row>
    <row r="1752" spans="6:6" x14ac:dyDescent="0.2">
      <c r="F1752" s="60"/>
    </row>
    <row r="1753" spans="6:6" x14ac:dyDescent="0.2">
      <c r="F1753" s="60"/>
    </row>
    <row r="1754" spans="6:6" x14ac:dyDescent="0.2">
      <c r="F1754" s="60"/>
    </row>
    <row r="1755" spans="6:6" x14ac:dyDescent="0.2">
      <c r="F1755" s="60"/>
    </row>
    <row r="1756" spans="6:6" x14ac:dyDescent="0.2">
      <c r="F1756" s="60"/>
    </row>
    <row r="1757" spans="6:6" x14ac:dyDescent="0.2">
      <c r="F1757" s="60"/>
    </row>
    <row r="1758" spans="6:6" x14ac:dyDescent="0.2">
      <c r="F1758" s="60"/>
    </row>
    <row r="1759" spans="6:6" x14ac:dyDescent="0.2">
      <c r="F1759" s="60"/>
    </row>
    <row r="1760" spans="6:6" x14ac:dyDescent="0.2">
      <c r="F1760" s="60"/>
    </row>
    <row r="1761" spans="6:6" x14ac:dyDescent="0.2">
      <c r="F1761" s="60"/>
    </row>
    <row r="1762" spans="6:6" x14ac:dyDescent="0.2">
      <c r="F1762" s="60"/>
    </row>
    <row r="1763" spans="6:6" x14ac:dyDescent="0.2">
      <c r="F1763" s="60"/>
    </row>
    <row r="1764" spans="6:6" x14ac:dyDescent="0.2">
      <c r="F1764" s="60"/>
    </row>
    <row r="1765" spans="6:6" x14ac:dyDescent="0.2">
      <c r="F1765" s="60"/>
    </row>
    <row r="1766" spans="6:6" x14ac:dyDescent="0.2">
      <c r="F1766" s="60"/>
    </row>
    <row r="1767" spans="6:6" x14ac:dyDescent="0.2">
      <c r="F1767" s="60"/>
    </row>
    <row r="1768" spans="6:6" x14ac:dyDescent="0.2">
      <c r="F1768" s="60"/>
    </row>
    <row r="1769" spans="6:6" x14ac:dyDescent="0.2">
      <c r="F1769" s="60"/>
    </row>
    <row r="1770" spans="6:6" x14ac:dyDescent="0.2">
      <c r="F1770" s="60"/>
    </row>
    <row r="1771" spans="6:6" x14ac:dyDescent="0.2">
      <c r="F1771" s="60"/>
    </row>
    <row r="1772" spans="6:6" x14ac:dyDescent="0.2">
      <c r="F1772" s="60"/>
    </row>
    <row r="1773" spans="6:6" x14ac:dyDescent="0.2">
      <c r="F1773" s="60"/>
    </row>
    <row r="1774" spans="6:6" x14ac:dyDescent="0.2">
      <c r="F1774" s="60"/>
    </row>
    <row r="1775" spans="6:6" x14ac:dyDescent="0.2">
      <c r="F1775" s="60"/>
    </row>
    <row r="1776" spans="6:6" x14ac:dyDescent="0.2">
      <c r="F1776" s="60"/>
    </row>
    <row r="1777" spans="6:6" x14ac:dyDescent="0.2">
      <c r="F1777" s="60"/>
    </row>
    <row r="1778" spans="6:6" x14ac:dyDescent="0.2">
      <c r="F1778" s="60"/>
    </row>
    <row r="1779" spans="6:6" x14ac:dyDescent="0.2">
      <c r="F1779" s="60"/>
    </row>
    <row r="1780" spans="6:6" x14ac:dyDescent="0.2">
      <c r="F1780" s="60"/>
    </row>
    <row r="1781" spans="6:6" x14ac:dyDescent="0.2">
      <c r="F1781" s="60"/>
    </row>
    <row r="1782" spans="6:6" x14ac:dyDescent="0.2">
      <c r="F1782" s="60"/>
    </row>
    <row r="1783" spans="6:6" x14ac:dyDescent="0.2">
      <c r="F1783" s="60"/>
    </row>
    <row r="1784" spans="6:6" x14ac:dyDescent="0.2">
      <c r="F1784" s="60"/>
    </row>
    <row r="1785" spans="6:6" x14ac:dyDescent="0.2">
      <c r="F1785" s="60"/>
    </row>
    <row r="1786" spans="6:6" x14ac:dyDescent="0.2">
      <c r="F1786" s="60"/>
    </row>
    <row r="1787" spans="6:6" x14ac:dyDescent="0.2">
      <c r="F1787" s="60"/>
    </row>
    <row r="1788" spans="6:6" x14ac:dyDescent="0.2">
      <c r="F1788" s="60"/>
    </row>
    <row r="1789" spans="6:6" x14ac:dyDescent="0.2">
      <c r="F1789" s="60"/>
    </row>
    <row r="1790" spans="6:6" x14ac:dyDescent="0.2">
      <c r="F1790" s="60"/>
    </row>
    <row r="1791" spans="6:6" x14ac:dyDescent="0.2">
      <c r="F1791" s="60"/>
    </row>
    <row r="1792" spans="6:6" x14ac:dyDescent="0.2">
      <c r="F1792" s="60"/>
    </row>
    <row r="1793" spans="6:6" x14ac:dyDescent="0.2">
      <c r="F1793" s="60"/>
    </row>
    <row r="1794" spans="6:6" x14ac:dyDescent="0.2">
      <c r="F1794" s="60"/>
    </row>
    <row r="1795" spans="6:6" x14ac:dyDescent="0.2">
      <c r="F1795" s="60"/>
    </row>
    <row r="1796" spans="6:6" x14ac:dyDescent="0.2">
      <c r="F1796" s="60"/>
    </row>
    <row r="1797" spans="6:6" x14ac:dyDescent="0.2">
      <c r="F1797" s="60"/>
    </row>
    <row r="1798" spans="6:6" x14ac:dyDescent="0.2">
      <c r="F1798" s="60"/>
    </row>
    <row r="1799" spans="6:6" x14ac:dyDescent="0.2">
      <c r="F1799" s="60"/>
    </row>
    <row r="1800" spans="6:6" x14ac:dyDescent="0.2">
      <c r="F1800" s="60"/>
    </row>
    <row r="1801" spans="6:6" x14ac:dyDescent="0.2">
      <c r="F1801" s="60"/>
    </row>
    <row r="1802" spans="6:6" x14ac:dyDescent="0.2">
      <c r="F1802" s="60"/>
    </row>
    <row r="1803" spans="6:6" x14ac:dyDescent="0.2">
      <c r="F1803" s="60"/>
    </row>
    <row r="1804" spans="6:6" x14ac:dyDescent="0.2">
      <c r="F1804" s="60"/>
    </row>
    <row r="1805" spans="6:6" x14ac:dyDescent="0.2">
      <c r="F1805" s="60"/>
    </row>
    <row r="1806" spans="6:6" x14ac:dyDescent="0.2">
      <c r="F1806" s="60"/>
    </row>
    <row r="1807" spans="6:6" x14ac:dyDescent="0.2">
      <c r="F1807" s="60"/>
    </row>
    <row r="1808" spans="6:6" x14ac:dyDescent="0.2">
      <c r="F1808" s="60"/>
    </row>
    <row r="1809" spans="6:6" x14ac:dyDescent="0.2">
      <c r="F1809" s="60"/>
    </row>
    <row r="1810" spans="6:6" x14ac:dyDescent="0.2">
      <c r="F1810" s="60"/>
    </row>
    <row r="1811" spans="6:6" x14ac:dyDescent="0.2">
      <c r="F1811" s="60"/>
    </row>
    <row r="1812" spans="6:6" x14ac:dyDescent="0.2">
      <c r="F1812" s="60"/>
    </row>
    <row r="1813" spans="6:6" x14ac:dyDescent="0.2">
      <c r="F1813" s="60"/>
    </row>
    <row r="1814" spans="6:6" x14ac:dyDescent="0.2">
      <c r="F1814" s="60"/>
    </row>
    <row r="1815" spans="6:6" x14ac:dyDescent="0.2">
      <c r="F1815" s="60"/>
    </row>
    <row r="1816" spans="6:6" x14ac:dyDescent="0.2">
      <c r="F1816" s="60"/>
    </row>
    <row r="1817" spans="6:6" x14ac:dyDescent="0.2">
      <c r="F1817" s="60"/>
    </row>
    <row r="1818" spans="6:6" x14ac:dyDescent="0.2">
      <c r="F1818" s="60"/>
    </row>
    <row r="1819" spans="6:6" x14ac:dyDescent="0.2">
      <c r="F1819" s="60"/>
    </row>
    <row r="1820" spans="6:6" x14ac:dyDescent="0.2">
      <c r="F1820" s="60"/>
    </row>
    <row r="1821" spans="6:6" x14ac:dyDescent="0.2">
      <c r="F1821" s="60"/>
    </row>
    <row r="1822" spans="6:6" x14ac:dyDescent="0.2">
      <c r="F1822" s="60"/>
    </row>
    <row r="1823" spans="6:6" x14ac:dyDescent="0.2">
      <c r="F1823" s="60"/>
    </row>
    <row r="1824" spans="6:6" x14ac:dyDescent="0.2">
      <c r="F1824" s="60"/>
    </row>
    <row r="1825" spans="6:6" x14ac:dyDescent="0.2">
      <c r="F1825" s="60"/>
    </row>
    <row r="1826" spans="6:6" x14ac:dyDescent="0.2">
      <c r="F1826" s="60"/>
    </row>
    <row r="1827" spans="6:6" x14ac:dyDescent="0.2">
      <c r="F1827" s="60"/>
    </row>
    <row r="1828" spans="6:6" x14ac:dyDescent="0.2">
      <c r="F1828" s="60"/>
    </row>
    <row r="1829" spans="6:6" x14ac:dyDescent="0.2">
      <c r="F1829" s="60"/>
    </row>
    <row r="1830" spans="6:6" x14ac:dyDescent="0.2">
      <c r="F1830" s="60"/>
    </row>
    <row r="1831" spans="6:6" x14ac:dyDescent="0.2">
      <c r="F1831" s="60"/>
    </row>
    <row r="1832" spans="6:6" x14ac:dyDescent="0.2">
      <c r="F1832" s="60"/>
    </row>
    <row r="1833" spans="6:6" x14ac:dyDescent="0.2">
      <c r="F1833" s="60"/>
    </row>
    <row r="1834" spans="6:6" x14ac:dyDescent="0.2">
      <c r="F1834" s="60"/>
    </row>
    <row r="1835" spans="6:6" x14ac:dyDescent="0.2">
      <c r="F1835" s="60"/>
    </row>
    <row r="1836" spans="6:6" x14ac:dyDescent="0.2">
      <c r="F1836" s="60"/>
    </row>
    <row r="1837" spans="6:6" x14ac:dyDescent="0.2">
      <c r="F1837" s="60"/>
    </row>
    <row r="1838" spans="6:6" x14ac:dyDescent="0.2">
      <c r="F1838" s="60"/>
    </row>
    <row r="1839" spans="6:6" x14ac:dyDescent="0.2">
      <c r="F1839" s="60"/>
    </row>
    <row r="1840" spans="6:6" x14ac:dyDescent="0.2">
      <c r="F1840" s="60"/>
    </row>
    <row r="1841" spans="6:6" x14ac:dyDescent="0.2">
      <c r="F1841" s="60"/>
    </row>
    <row r="1842" spans="6:6" x14ac:dyDescent="0.2">
      <c r="F1842" s="60"/>
    </row>
    <row r="1843" spans="6:6" x14ac:dyDescent="0.2">
      <c r="F1843" s="60"/>
    </row>
    <row r="1844" spans="6:6" x14ac:dyDescent="0.2">
      <c r="F1844" s="60"/>
    </row>
    <row r="1845" spans="6:6" x14ac:dyDescent="0.2">
      <c r="F1845" s="60"/>
    </row>
    <row r="1846" spans="6:6" x14ac:dyDescent="0.2">
      <c r="F1846" s="60"/>
    </row>
    <row r="1847" spans="6:6" x14ac:dyDescent="0.2">
      <c r="F1847" s="60"/>
    </row>
    <row r="1848" spans="6:6" x14ac:dyDescent="0.2">
      <c r="F1848" s="60"/>
    </row>
    <row r="1849" spans="6:6" x14ac:dyDescent="0.2">
      <c r="F1849" s="60"/>
    </row>
    <row r="1850" spans="6:6" x14ac:dyDescent="0.2">
      <c r="F1850" s="60"/>
    </row>
    <row r="1851" spans="6:6" x14ac:dyDescent="0.2">
      <c r="F1851" s="60"/>
    </row>
    <row r="1852" spans="6:6" x14ac:dyDescent="0.2">
      <c r="F1852" s="60"/>
    </row>
    <row r="1853" spans="6:6" x14ac:dyDescent="0.2">
      <c r="F1853" s="60"/>
    </row>
    <row r="1854" spans="6:6" x14ac:dyDescent="0.2">
      <c r="F1854" s="60"/>
    </row>
    <row r="1855" spans="6:6" x14ac:dyDescent="0.2">
      <c r="F1855" s="60"/>
    </row>
    <row r="1856" spans="6:6" x14ac:dyDescent="0.2">
      <c r="F1856" s="60"/>
    </row>
    <row r="1857" spans="6:6" x14ac:dyDescent="0.2">
      <c r="F1857" s="60"/>
    </row>
    <row r="1858" spans="6:6" x14ac:dyDescent="0.2">
      <c r="F1858" s="60"/>
    </row>
    <row r="1859" spans="6:6" x14ac:dyDescent="0.2">
      <c r="F1859" s="60"/>
    </row>
    <row r="1860" spans="6:6" x14ac:dyDescent="0.2">
      <c r="F1860" s="60"/>
    </row>
    <row r="1861" spans="6:6" x14ac:dyDescent="0.2">
      <c r="F1861" s="60"/>
    </row>
    <row r="1862" spans="6:6" x14ac:dyDescent="0.2">
      <c r="F1862" s="60"/>
    </row>
    <row r="1863" spans="6:6" x14ac:dyDescent="0.2">
      <c r="F1863" s="60"/>
    </row>
    <row r="1864" spans="6:6" x14ac:dyDescent="0.2">
      <c r="F1864" s="60"/>
    </row>
    <row r="1865" spans="6:6" x14ac:dyDescent="0.2">
      <c r="F1865" s="60"/>
    </row>
    <row r="1866" spans="6:6" x14ac:dyDescent="0.2">
      <c r="F1866" s="60"/>
    </row>
    <row r="1867" spans="6:6" x14ac:dyDescent="0.2">
      <c r="F1867" s="60"/>
    </row>
    <row r="1868" spans="6:6" x14ac:dyDescent="0.2">
      <c r="F1868" s="60"/>
    </row>
    <row r="1869" spans="6:6" x14ac:dyDescent="0.2">
      <c r="F1869" s="60"/>
    </row>
    <row r="1870" spans="6:6" x14ac:dyDescent="0.2">
      <c r="F1870" s="60"/>
    </row>
    <row r="1871" spans="6:6" x14ac:dyDescent="0.2">
      <c r="F1871" s="60"/>
    </row>
    <row r="1872" spans="6:6" x14ac:dyDescent="0.2">
      <c r="F1872" s="60"/>
    </row>
    <row r="1873" spans="6:6" x14ac:dyDescent="0.2">
      <c r="F1873" s="60"/>
    </row>
    <row r="1874" spans="6:6" x14ac:dyDescent="0.2">
      <c r="F1874" s="60"/>
    </row>
    <row r="1875" spans="6:6" x14ac:dyDescent="0.2">
      <c r="F1875" s="60"/>
    </row>
    <row r="1876" spans="6:6" x14ac:dyDescent="0.2">
      <c r="F1876" s="60"/>
    </row>
    <row r="1877" spans="6:6" x14ac:dyDescent="0.2">
      <c r="F1877" s="60"/>
    </row>
    <row r="1878" spans="6:6" x14ac:dyDescent="0.2">
      <c r="F1878" s="60"/>
    </row>
    <row r="1879" spans="6:6" x14ac:dyDescent="0.2">
      <c r="F1879" s="60"/>
    </row>
    <row r="1880" spans="6:6" x14ac:dyDescent="0.2">
      <c r="F1880" s="60"/>
    </row>
    <row r="1881" spans="6:6" x14ac:dyDescent="0.2">
      <c r="F1881" s="60"/>
    </row>
    <row r="1882" spans="6:6" x14ac:dyDescent="0.2">
      <c r="F1882" s="60"/>
    </row>
    <row r="1883" spans="6:6" x14ac:dyDescent="0.2">
      <c r="F1883" s="60"/>
    </row>
    <row r="1884" spans="6:6" x14ac:dyDescent="0.2">
      <c r="F1884" s="60"/>
    </row>
    <row r="1885" spans="6:6" x14ac:dyDescent="0.2">
      <c r="F1885" s="60"/>
    </row>
    <row r="1886" spans="6:6" x14ac:dyDescent="0.2">
      <c r="F1886" s="60"/>
    </row>
    <row r="1887" spans="6:6" x14ac:dyDescent="0.2">
      <c r="F1887" s="60"/>
    </row>
    <row r="1888" spans="6:6" x14ac:dyDescent="0.2">
      <c r="F1888" s="60"/>
    </row>
    <row r="1889" spans="6:6" x14ac:dyDescent="0.2">
      <c r="F1889" s="60"/>
    </row>
    <row r="1890" spans="6:6" x14ac:dyDescent="0.2">
      <c r="F1890" s="60"/>
    </row>
    <row r="1891" spans="6:6" x14ac:dyDescent="0.2">
      <c r="F1891" s="60"/>
    </row>
    <row r="1892" spans="6:6" x14ac:dyDescent="0.2">
      <c r="F1892" s="60"/>
    </row>
    <row r="1893" spans="6:6" x14ac:dyDescent="0.2">
      <c r="F1893" s="60"/>
    </row>
    <row r="1894" spans="6:6" x14ac:dyDescent="0.2">
      <c r="F1894" s="60"/>
    </row>
    <row r="1895" spans="6:6" x14ac:dyDescent="0.2">
      <c r="F1895" s="60"/>
    </row>
    <row r="1896" spans="6:6" x14ac:dyDescent="0.2">
      <c r="F1896" s="60"/>
    </row>
    <row r="1897" spans="6:6" x14ac:dyDescent="0.2">
      <c r="F1897" s="60"/>
    </row>
    <row r="1898" spans="6:6" x14ac:dyDescent="0.2">
      <c r="F1898" s="60"/>
    </row>
    <row r="1899" spans="6:6" x14ac:dyDescent="0.2">
      <c r="F1899" s="60"/>
    </row>
    <row r="1900" spans="6:6" x14ac:dyDescent="0.2">
      <c r="F1900" s="60"/>
    </row>
    <row r="1901" spans="6:6" x14ac:dyDescent="0.2">
      <c r="F1901" s="60"/>
    </row>
    <row r="1902" spans="6:6" x14ac:dyDescent="0.2">
      <c r="F1902" s="60"/>
    </row>
    <row r="1903" spans="6:6" x14ac:dyDescent="0.2">
      <c r="F1903" s="60"/>
    </row>
    <row r="1904" spans="6:6" x14ac:dyDescent="0.2">
      <c r="F1904" s="60"/>
    </row>
    <row r="1905" spans="6:6" x14ac:dyDescent="0.2">
      <c r="F1905" s="60"/>
    </row>
    <row r="1906" spans="6:6" x14ac:dyDescent="0.2">
      <c r="F1906" s="60"/>
    </row>
    <row r="1907" spans="6:6" x14ac:dyDescent="0.2">
      <c r="F1907" s="60"/>
    </row>
    <row r="1908" spans="6:6" x14ac:dyDescent="0.2">
      <c r="F1908" s="60"/>
    </row>
    <row r="1909" spans="6:6" x14ac:dyDescent="0.2">
      <c r="F1909" s="60"/>
    </row>
    <row r="1910" spans="6:6" x14ac:dyDescent="0.2">
      <c r="F1910" s="60"/>
    </row>
    <row r="1911" spans="6:6" x14ac:dyDescent="0.2">
      <c r="F1911" s="60"/>
    </row>
    <row r="1912" spans="6:6" x14ac:dyDescent="0.2">
      <c r="F1912" s="60"/>
    </row>
    <row r="1913" spans="6:6" x14ac:dyDescent="0.2">
      <c r="F1913" s="60"/>
    </row>
    <row r="1914" spans="6:6" x14ac:dyDescent="0.2">
      <c r="F1914" s="60"/>
    </row>
    <row r="1915" spans="6:6" x14ac:dyDescent="0.2">
      <c r="F1915" s="60"/>
    </row>
    <row r="1916" spans="6:6" x14ac:dyDescent="0.2">
      <c r="F1916" s="60"/>
    </row>
    <row r="1917" spans="6:6" x14ac:dyDescent="0.2">
      <c r="F1917" s="60"/>
    </row>
    <row r="1918" spans="6:6" x14ac:dyDescent="0.2">
      <c r="F1918" s="60"/>
    </row>
    <row r="1919" spans="6:6" x14ac:dyDescent="0.2">
      <c r="F1919" s="60"/>
    </row>
    <row r="1920" spans="6:6" x14ac:dyDescent="0.2">
      <c r="F1920" s="60"/>
    </row>
    <row r="1921" spans="6:6" x14ac:dyDescent="0.2">
      <c r="F1921" s="60"/>
    </row>
    <row r="1922" spans="6:6" x14ac:dyDescent="0.2">
      <c r="F1922" s="60"/>
    </row>
    <row r="1923" spans="6:6" x14ac:dyDescent="0.2">
      <c r="F1923" s="60"/>
    </row>
    <row r="1924" spans="6:6" x14ac:dyDescent="0.2">
      <c r="F1924" s="60"/>
    </row>
    <row r="1925" spans="6:6" x14ac:dyDescent="0.2">
      <c r="F1925" s="60"/>
    </row>
    <row r="1926" spans="6:6" x14ac:dyDescent="0.2">
      <c r="F1926" s="60"/>
    </row>
    <row r="1927" spans="6:6" x14ac:dyDescent="0.2">
      <c r="F1927" s="60"/>
    </row>
    <row r="1928" spans="6:6" x14ac:dyDescent="0.2">
      <c r="F1928" s="60"/>
    </row>
    <row r="1929" spans="6:6" x14ac:dyDescent="0.2">
      <c r="F1929" s="60"/>
    </row>
    <row r="1930" spans="6:6" x14ac:dyDescent="0.2">
      <c r="F1930" s="60"/>
    </row>
    <row r="1931" spans="6:6" x14ac:dyDescent="0.2">
      <c r="F1931" s="60"/>
    </row>
    <row r="1932" spans="6:6" x14ac:dyDescent="0.2">
      <c r="F1932" s="60"/>
    </row>
    <row r="1933" spans="6:6" x14ac:dyDescent="0.2">
      <c r="F1933" s="60"/>
    </row>
    <row r="1934" spans="6:6" x14ac:dyDescent="0.2">
      <c r="F1934" s="60"/>
    </row>
    <row r="1935" spans="6:6" x14ac:dyDescent="0.2">
      <c r="F1935" s="60"/>
    </row>
    <row r="1936" spans="6:6" x14ac:dyDescent="0.2">
      <c r="F1936" s="60"/>
    </row>
    <row r="1937" spans="6:6" x14ac:dyDescent="0.2">
      <c r="F1937" s="60"/>
    </row>
    <row r="1938" spans="6:6" x14ac:dyDescent="0.2">
      <c r="F1938" s="60"/>
    </row>
    <row r="1939" spans="6:6" x14ac:dyDescent="0.2">
      <c r="F1939" s="60"/>
    </row>
    <row r="1940" spans="6:6" x14ac:dyDescent="0.2">
      <c r="F1940" s="60"/>
    </row>
    <row r="1941" spans="6:6" x14ac:dyDescent="0.2">
      <c r="F1941" s="60"/>
    </row>
    <row r="1942" spans="6:6" x14ac:dyDescent="0.2">
      <c r="F1942" s="60"/>
    </row>
    <row r="1943" spans="6:6" x14ac:dyDescent="0.2">
      <c r="F1943" s="60"/>
    </row>
    <row r="1944" spans="6:6" x14ac:dyDescent="0.2">
      <c r="F1944" s="60"/>
    </row>
    <row r="1945" spans="6:6" x14ac:dyDescent="0.2">
      <c r="F1945" s="60"/>
    </row>
    <row r="1946" spans="6:6" x14ac:dyDescent="0.2">
      <c r="F1946" s="60"/>
    </row>
    <row r="1947" spans="6:6" x14ac:dyDescent="0.2">
      <c r="F1947" s="60"/>
    </row>
    <row r="1948" spans="6:6" x14ac:dyDescent="0.2">
      <c r="F1948" s="60"/>
    </row>
    <row r="1949" spans="6:6" x14ac:dyDescent="0.2">
      <c r="F1949" s="60"/>
    </row>
    <row r="1950" spans="6:6" x14ac:dyDescent="0.2">
      <c r="F1950" s="60"/>
    </row>
    <row r="1951" spans="6:6" x14ac:dyDescent="0.2">
      <c r="F1951" s="60"/>
    </row>
    <row r="1952" spans="6:6" x14ac:dyDescent="0.2">
      <c r="F1952" s="60"/>
    </row>
    <row r="1953" spans="6:6" x14ac:dyDescent="0.2">
      <c r="F1953" s="60"/>
    </row>
    <row r="1954" spans="6:6" x14ac:dyDescent="0.2">
      <c r="F1954" s="60"/>
    </row>
    <row r="1955" spans="6:6" x14ac:dyDescent="0.2">
      <c r="F1955" s="60"/>
    </row>
    <row r="1956" spans="6:6" x14ac:dyDescent="0.2">
      <c r="F1956" s="60"/>
    </row>
    <row r="1957" spans="6:6" x14ac:dyDescent="0.2">
      <c r="F1957" s="60"/>
    </row>
    <row r="1958" spans="6:6" x14ac:dyDescent="0.2">
      <c r="F1958" s="60"/>
    </row>
    <row r="1959" spans="6:6" x14ac:dyDescent="0.2">
      <c r="F1959" s="60"/>
    </row>
    <row r="1960" spans="6:6" x14ac:dyDescent="0.2">
      <c r="F1960" s="60"/>
    </row>
    <row r="1961" spans="6:6" x14ac:dyDescent="0.2">
      <c r="F1961" s="60"/>
    </row>
    <row r="1962" spans="6:6" x14ac:dyDescent="0.2">
      <c r="F1962" s="60"/>
    </row>
    <row r="1963" spans="6:6" x14ac:dyDescent="0.2">
      <c r="F1963" s="60"/>
    </row>
    <row r="1964" spans="6:6" x14ac:dyDescent="0.2">
      <c r="F1964" s="60"/>
    </row>
    <row r="1965" spans="6:6" x14ac:dyDescent="0.2">
      <c r="F1965" s="60"/>
    </row>
    <row r="1966" spans="6:6" x14ac:dyDescent="0.2">
      <c r="F1966" s="60"/>
    </row>
    <row r="1967" spans="6:6" x14ac:dyDescent="0.2">
      <c r="F1967" s="60"/>
    </row>
    <row r="1968" spans="6:6" x14ac:dyDescent="0.2">
      <c r="F1968" s="60"/>
    </row>
    <row r="1969" spans="6:6" x14ac:dyDescent="0.2">
      <c r="F1969" s="60"/>
    </row>
    <row r="1970" spans="6:6" x14ac:dyDescent="0.2">
      <c r="F1970" s="60"/>
    </row>
    <row r="1971" spans="6:6" x14ac:dyDescent="0.2">
      <c r="F1971" s="60"/>
    </row>
    <row r="1972" spans="6:6" x14ac:dyDescent="0.2">
      <c r="F1972" s="60"/>
    </row>
    <row r="1973" spans="6:6" x14ac:dyDescent="0.2">
      <c r="F1973" s="60"/>
    </row>
  </sheetData>
  <conditionalFormatting sqref="G1:Q65536">
    <cfRule type="containsErrors" dxfId="0" priority="1">
      <formula>ISERROR(G1)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</vt:lpstr>
      <vt:lpstr>U</vt:lpstr>
      <vt:lpstr>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2019-11-30T16:52:07Z</dcterms:created>
  <dcterms:modified xsi:type="dcterms:W3CDTF">2019-12-30T18:49:02Z</dcterms:modified>
</cp:coreProperties>
</file>