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50" yWindow="630" windowWidth="23655" windowHeight="9150"/>
  </bookViews>
  <sheets>
    <sheet name="data" sheetId="1" r:id="rId1"/>
    <sheet name="getdata" sheetId="2" r:id="rId2"/>
  </sheets>
  <calcPr calcId="125725"/>
</workbook>
</file>

<file path=xl/calcChain.xml><?xml version="1.0" encoding="utf-8"?>
<calcChain xmlns="http://schemas.openxmlformats.org/spreadsheetml/2006/main">
  <c r="C14" i="2"/>
  <c r="B13"/>
  <c r="A13"/>
  <c r="B12"/>
  <c r="A12"/>
  <c r="AR12" s="1"/>
  <c r="AR11"/>
  <c r="C11"/>
  <c r="B11"/>
  <c r="A11"/>
  <c r="B10"/>
  <c r="A10" s="1"/>
  <c r="B9"/>
  <c r="A9"/>
  <c r="B8"/>
  <c r="B7"/>
  <c r="B6"/>
  <c r="A6" s="1"/>
  <c r="B5"/>
  <c r="A5"/>
  <c r="B4"/>
  <c r="A4" s="1"/>
  <c r="B3"/>
  <c r="B2"/>
  <c r="A2" s="1"/>
  <c r="AW7" i="1"/>
  <c r="AW8" s="1"/>
  <c r="AV7"/>
  <c r="AV8" s="1"/>
  <c r="AT7"/>
  <c r="AT8" s="1"/>
  <c r="F2" i="2" l="1"/>
  <c r="AV9" i="1"/>
  <c r="AR4" i="2"/>
  <c r="C4"/>
  <c r="AR10"/>
  <c r="C10"/>
  <c r="AT9" i="1"/>
  <c r="AU12"/>
  <c r="AR6" i="2"/>
  <c r="C6"/>
  <c r="AR2"/>
  <c r="C2"/>
  <c r="E2"/>
  <c r="AW9" i="1"/>
  <c r="AU11"/>
  <c r="AT6"/>
  <c r="C5" i="2"/>
  <c r="AR5"/>
  <c r="A7"/>
  <c r="T14" s="1"/>
  <c r="C9"/>
  <c r="AR9"/>
  <c r="C13"/>
  <c r="AR13"/>
  <c r="A3"/>
  <c r="A8"/>
  <c r="C12"/>
  <c r="T12" l="1"/>
  <c r="T11"/>
  <c r="U14"/>
  <c r="T2"/>
  <c r="T10"/>
  <c r="T6"/>
  <c r="T9"/>
  <c r="T5"/>
  <c r="T4"/>
  <c r="T13"/>
  <c r="AT5" i="1"/>
  <c r="AU10"/>
  <c r="N3" i="2"/>
  <c r="S3"/>
  <c r="G3"/>
  <c r="AJ3"/>
  <c r="T3"/>
  <c r="L3"/>
  <c r="M3"/>
  <c r="I3"/>
  <c r="AR3"/>
  <c r="C3"/>
  <c r="AR8"/>
  <c r="AM8"/>
  <c r="K8"/>
  <c r="G8"/>
  <c r="C8"/>
  <c r="X8"/>
  <c r="T8"/>
  <c r="Q8"/>
  <c r="I8"/>
  <c r="N8"/>
  <c r="AW10" i="1"/>
  <c r="E3" i="2"/>
  <c r="AJ14"/>
  <c r="K14"/>
  <c r="A14"/>
  <c r="AK14"/>
  <c r="AB14"/>
  <c r="G14"/>
  <c r="Z14"/>
  <c r="Q14"/>
  <c r="X14"/>
  <c r="AM14"/>
  <c r="V14"/>
  <c r="AR7"/>
  <c r="AR14" s="1"/>
  <c r="AI15" s="1"/>
  <c r="AI16" s="1"/>
  <c r="AM7"/>
  <c r="K7"/>
  <c r="G7"/>
  <c r="C7"/>
  <c r="AJ7"/>
  <c r="X7"/>
  <c r="T7"/>
  <c r="Q7"/>
  <c r="I7"/>
  <c r="F3"/>
  <c r="AV10" i="1"/>
  <c r="M14" i="2"/>
  <c r="N14"/>
  <c r="L14"/>
  <c r="AT10" i="1"/>
  <c r="AU13"/>
  <c r="S14" i="2"/>
  <c r="I14"/>
  <c r="AD14"/>
  <c r="AE14" l="1"/>
  <c r="AD13"/>
  <c r="AD4"/>
  <c r="AD10"/>
  <c r="AD6"/>
  <c r="AD2"/>
  <c r="AD9"/>
  <c r="AD5"/>
  <c r="AD12"/>
  <c r="AD11"/>
  <c r="AU14" i="1"/>
  <c r="AT11"/>
  <c r="F4" i="2"/>
  <c r="AV11" i="1"/>
  <c r="W14" i="2"/>
  <c r="V4"/>
  <c r="V10"/>
  <c r="V9"/>
  <c r="V5"/>
  <c r="V2"/>
  <c r="V12"/>
  <c r="V13"/>
  <c r="V11"/>
  <c r="V6"/>
  <c r="AA14"/>
  <c r="Z5"/>
  <c r="Z12"/>
  <c r="Z2"/>
  <c r="Z4"/>
  <c r="Z10"/>
  <c r="Z6"/>
  <c r="Z13"/>
  <c r="Z11"/>
  <c r="Z9"/>
  <c r="AP14"/>
  <c r="AL14"/>
  <c r="AK13"/>
  <c r="AK10"/>
  <c r="AK6"/>
  <c r="AK2"/>
  <c r="AK11"/>
  <c r="AK9"/>
  <c r="AK4"/>
  <c r="AK12"/>
  <c r="AK5"/>
  <c r="M9"/>
  <c r="M12"/>
  <c r="M4"/>
  <c r="M10"/>
  <c r="M6"/>
  <c r="M13"/>
  <c r="M2"/>
  <c r="M11"/>
  <c r="M5"/>
  <c r="Q10"/>
  <c r="Q5"/>
  <c r="Q6"/>
  <c r="Q2"/>
  <c r="Q4"/>
  <c r="Q13"/>
  <c r="Q11"/>
  <c r="Q9"/>
  <c r="Q12"/>
  <c r="AJ12"/>
  <c r="AJ11"/>
  <c r="AJ5"/>
  <c r="AJ13"/>
  <c r="AJ4"/>
  <c r="AJ10"/>
  <c r="AJ6"/>
  <c r="AJ9"/>
  <c r="AJ2"/>
  <c r="AU9" i="1"/>
  <c r="AT4"/>
  <c r="U12" i="2"/>
  <c r="U5"/>
  <c r="U10"/>
  <c r="U6"/>
  <c r="U2"/>
  <c r="U11"/>
  <c r="U9"/>
  <c r="U4"/>
  <c r="U13"/>
  <c r="AI14"/>
  <c r="S11"/>
  <c r="S13"/>
  <c r="S5"/>
  <c r="S9"/>
  <c r="S2"/>
  <c r="S4"/>
  <c r="S12"/>
  <c r="S10"/>
  <c r="S6"/>
  <c r="N9"/>
  <c r="N11"/>
  <c r="N4"/>
  <c r="N5"/>
  <c r="N10"/>
  <c r="N6"/>
  <c r="N12"/>
  <c r="N13"/>
  <c r="N2"/>
  <c r="X12"/>
  <c r="X11"/>
  <c r="Y14"/>
  <c r="X2"/>
  <c r="X4"/>
  <c r="X9"/>
  <c r="X10"/>
  <c r="X6"/>
  <c r="X5"/>
  <c r="X13"/>
  <c r="AB12"/>
  <c r="AB11"/>
  <c r="AC14"/>
  <c r="AB4"/>
  <c r="AB2"/>
  <c r="AB13"/>
  <c r="AB10"/>
  <c r="AB6"/>
  <c r="AB9"/>
  <c r="AB5"/>
  <c r="R14"/>
  <c r="K11"/>
  <c r="R11" s="1"/>
  <c r="K10"/>
  <c r="K6"/>
  <c r="R6" s="1"/>
  <c r="K5"/>
  <c r="R5" s="1"/>
  <c r="K9"/>
  <c r="K13"/>
  <c r="K2"/>
  <c r="R2" s="1"/>
  <c r="K4"/>
  <c r="R4" s="1"/>
  <c r="K12"/>
  <c r="I4"/>
  <c r="I13"/>
  <c r="I11"/>
  <c r="I5"/>
  <c r="I9"/>
  <c r="I10"/>
  <c r="I6"/>
  <c r="I12"/>
  <c r="I2"/>
  <c r="L12"/>
  <c r="L11"/>
  <c r="L9"/>
  <c r="L5"/>
  <c r="L4"/>
  <c r="L2"/>
  <c r="L13"/>
  <c r="L10"/>
  <c r="L6"/>
  <c r="AM11"/>
  <c r="AN14"/>
  <c r="AM13"/>
  <c r="AM12"/>
  <c r="AM2"/>
  <c r="AM4"/>
  <c r="AM5"/>
  <c r="AM9"/>
  <c r="AM10"/>
  <c r="AM6"/>
  <c r="G11"/>
  <c r="H14"/>
  <c r="G6"/>
  <c r="G12"/>
  <c r="G2"/>
  <c r="G4"/>
  <c r="G5"/>
  <c r="G9"/>
  <c r="G13"/>
  <c r="G10"/>
  <c r="AH14"/>
  <c r="O14"/>
  <c r="AF14"/>
  <c r="P14"/>
  <c r="D14"/>
  <c r="AO14"/>
  <c r="AG14"/>
  <c r="A1"/>
  <c r="E4"/>
  <c r="AW11" i="1"/>
  <c r="AD7" i="2"/>
  <c r="V8"/>
  <c r="V3"/>
  <c r="M7"/>
  <c r="R7"/>
  <c r="Z7"/>
  <c r="M8"/>
  <c r="AJ8"/>
  <c r="R8"/>
  <c r="V7"/>
  <c r="AD8"/>
  <c r="K3"/>
  <c r="U3"/>
  <c r="AK3"/>
  <c r="AB3"/>
  <c r="AD3"/>
  <c r="U7"/>
  <c r="AK7"/>
  <c r="L7"/>
  <c r="AB7"/>
  <c r="S7"/>
  <c r="N7"/>
  <c r="Z8"/>
  <c r="U8"/>
  <c r="AK8"/>
  <c r="L8"/>
  <c r="AB8"/>
  <c r="S8"/>
  <c r="Q3"/>
  <c r="X3"/>
  <c r="AM3"/>
  <c r="Z3"/>
  <c r="AG9" l="1"/>
  <c r="AG12"/>
  <c r="AG5"/>
  <c r="AG4"/>
  <c r="AG13"/>
  <c r="AG11"/>
  <c r="AG10"/>
  <c r="AG6"/>
  <c r="AG2"/>
  <c r="AG3"/>
  <c r="AG8"/>
  <c r="AG7"/>
  <c r="AF12"/>
  <c r="AF11"/>
  <c r="AF9"/>
  <c r="AF10"/>
  <c r="AF13"/>
  <c r="AF4"/>
  <c r="AF2"/>
  <c r="AF6"/>
  <c r="AF5"/>
  <c r="AF8"/>
  <c r="AF7"/>
  <c r="AF3"/>
  <c r="AU8" i="1"/>
  <c r="AT3"/>
  <c r="AV12"/>
  <c r="F5" i="2"/>
  <c r="P12"/>
  <c r="P11"/>
  <c r="P5"/>
  <c r="P4"/>
  <c r="P2"/>
  <c r="P9"/>
  <c r="P10"/>
  <c r="P6"/>
  <c r="P13"/>
  <c r="P8"/>
  <c r="P7"/>
  <c r="P3"/>
  <c r="H12"/>
  <c r="H11"/>
  <c r="H13"/>
  <c r="H9"/>
  <c r="H4"/>
  <c r="H10"/>
  <c r="H6"/>
  <c r="H5"/>
  <c r="H2"/>
  <c r="H3"/>
  <c r="H8"/>
  <c r="H7"/>
  <c r="AC13"/>
  <c r="AC2"/>
  <c r="AC11"/>
  <c r="AC4"/>
  <c r="AC12"/>
  <c r="AC10"/>
  <c r="AC6"/>
  <c r="AC9"/>
  <c r="AC5"/>
  <c r="AC8"/>
  <c r="AC7"/>
  <c r="AC3"/>
  <c r="AP11"/>
  <c r="AP12"/>
  <c r="AP10"/>
  <c r="AP6"/>
  <c r="AP2"/>
  <c r="AP13"/>
  <c r="AP4"/>
  <c r="AP9"/>
  <c r="AP5"/>
  <c r="AP3"/>
  <c r="AP8"/>
  <c r="AP7"/>
  <c r="W11"/>
  <c r="W10"/>
  <c r="W12"/>
  <c r="W2"/>
  <c r="W4"/>
  <c r="W5"/>
  <c r="W9"/>
  <c r="W13"/>
  <c r="W6"/>
  <c r="W8"/>
  <c r="W7"/>
  <c r="W3"/>
  <c r="D12"/>
  <c r="D11"/>
  <c r="D13"/>
  <c r="D4"/>
  <c r="D10"/>
  <c r="D6"/>
  <c r="D9"/>
  <c r="D5"/>
  <c r="D2"/>
  <c r="D8"/>
  <c r="D7"/>
  <c r="D3"/>
  <c r="AH13"/>
  <c r="AH11"/>
  <c r="AH9"/>
  <c r="AH2"/>
  <c r="AH5"/>
  <c r="AH4"/>
  <c r="AH10"/>
  <c r="AH6"/>
  <c r="AH12"/>
  <c r="AH7"/>
  <c r="AH3"/>
  <c r="AH8"/>
  <c r="AI11"/>
  <c r="AI2"/>
  <c r="AI4"/>
  <c r="AI12"/>
  <c r="AI10"/>
  <c r="AI6"/>
  <c r="AI5"/>
  <c r="AI9"/>
  <c r="AI13"/>
  <c r="AI3"/>
  <c r="AI8"/>
  <c r="AI7"/>
  <c r="AL9"/>
  <c r="AL12"/>
  <c r="AL2"/>
  <c r="AL13"/>
  <c r="AL11"/>
  <c r="AL4"/>
  <c r="AL10"/>
  <c r="AL6"/>
  <c r="AL5"/>
  <c r="AL7"/>
  <c r="AL3"/>
  <c r="AL8"/>
  <c r="AU15" i="1"/>
  <c r="AT12"/>
  <c r="E5" i="2"/>
  <c r="AW12" i="1"/>
  <c r="AO4" i="2"/>
  <c r="AO13"/>
  <c r="AO11"/>
  <c r="AO9"/>
  <c r="AO10"/>
  <c r="AO6"/>
  <c r="AO12"/>
  <c r="AO5"/>
  <c r="AO2"/>
  <c r="AO8"/>
  <c r="AO7"/>
  <c r="AO3"/>
  <c r="O11"/>
  <c r="O12"/>
  <c r="O5"/>
  <c r="O9"/>
  <c r="O4"/>
  <c r="O10"/>
  <c r="O6"/>
  <c r="O2"/>
  <c r="O13"/>
  <c r="O3"/>
  <c r="O8"/>
  <c r="O7"/>
  <c r="AN12"/>
  <c r="AN11"/>
  <c r="AN9"/>
  <c r="AN4"/>
  <c r="AN10"/>
  <c r="AN6"/>
  <c r="AN13"/>
  <c r="AN2"/>
  <c r="AN5"/>
  <c r="AN3"/>
  <c r="AN8"/>
  <c r="AN7"/>
  <c r="Y9"/>
  <c r="Y10"/>
  <c r="Y6"/>
  <c r="Y12"/>
  <c r="Y5"/>
  <c r="Y2"/>
  <c r="Y4"/>
  <c r="Y13"/>
  <c r="Y11"/>
  <c r="Y8"/>
  <c r="Y7"/>
  <c r="Y3"/>
  <c r="AA11"/>
  <c r="AA4"/>
  <c r="AA12"/>
  <c r="AA10"/>
  <c r="AA6"/>
  <c r="AA5"/>
  <c r="AA9"/>
  <c r="AA13"/>
  <c r="AA2"/>
  <c r="AA8"/>
  <c r="AA7"/>
  <c r="AA3"/>
  <c r="AE11"/>
  <c r="AE5"/>
  <c r="AE9"/>
  <c r="AE4"/>
  <c r="AE13"/>
  <c r="AE10"/>
  <c r="AE6"/>
  <c r="AE12"/>
  <c r="AE2"/>
  <c r="AE3"/>
  <c r="AE8"/>
  <c r="AE7"/>
  <c r="R12"/>
  <c r="R9"/>
  <c r="R3"/>
  <c r="J14"/>
  <c r="R13"/>
  <c r="R10"/>
  <c r="AU16" i="1" l="1"/>
  <c r="AT13"/>
  <c r="F6" i="2"/>
  <c r="AV13" i="1"/>
  <c r="J11" i="2"/>
  <c r="J10"/>
  <c r="J6"/>
  <c r="J9"/>
  <c r="J4"/>
  <c r="J5"/>
  <c r="J2"/>
  <c r="J12"/>
  <c r="J13"/>
  <c r="J3"/>
  <c r="J8"/>
  <c r="J7"/>
  <c r="E6"/>
  <c r="AW13" i="1"/>
  <c r="AW14" l="1"/>
  <c r="E7" i="2"/>
  <c r="AU17" i="1"/>
  <c r="AT14"/>
  <c r="F7" i="2"/>
  <c r="AV14" i="1"/>
  <c r="F8" i="2" l="1"/>
  <c r="AV15" i="1"/>
  <c r="AU18"/>
  <c r="AT15"/>
  <c r="E8" i="2"/>
  <c r="AW15" i="1"/>
  <c r="E9" i="2" l="1"/>
  <c r="AW16" i="1"/>
  <c r="AV16"/>
  <c r="F9" i="2"/>
  <c r="AU19" i="1"/>
  <c r="AT16"/>
  <c r="AT17" s="1"/>
  <c r="AT18" s="1"/>
  <c r="AT19" s="1"/>
  <c r="E10" i="2" l="1"/>
  <c r="AW17" i="1"/>
  <c r="F10" i="2"/>
  <c r="AV17" i="1"/>
  <c r="AW18" l="1"/>
  <c r="E11" i="2"/>
  <c r="F11"/>
  <c r="AV18" i="1"/>
  <c r="F12" i="2" l="1"/>
  <c r="AV19" i="1"/>
  <c r="F13" i="2" s="1"/>
  <c r="F14" s="1"/>
  <c r="E12"/>
  <c r="AW19" i="1"/>
  <c r="E13" i="2" s="1"/>
  <c r="E14" s="1"/>
</calcChain>
</file>

<file path=xl/sharedStrings.xml><?xml version="1.0" encoding="utf-8"?>
<sst xmlns="http://schemas.openxmlformats.org/spreadsheetml/2006/main" count="73" uniqueCount="71">
  <si>
    <t>số phối</t>
  </si>
  <si>
    <t>số lốc</t>
  </si>
  <si>
    <t>số nái vấn đề phối</t>
  </si>
  <si>
    <t>tổng số ngày nái cai sữa chờ phối</t>
  </si>
  <si>
    <t>số nái cai sữa phối</t>
  </si>
  <si>
    <t>số nái phối trong 7 ngày</t>
  </si>
  <si>
    <t>nái đẻ</t>
  </si>
  <si>
    <t>sinh ra</t>
  </si>
  <si>
    <t>chết</t>
  </si>
  <si>
    <t>tật</t>
  </si>
  <si>
    <t>khô</t>
  </si>
  <si>
    <t>còi</t>
  </si>
  <si>
    <t>còn sống</t>
  </si>
  <si>
    <t>tổng ngày mang thai</t>
  </si>
  <si>
    <t>tổng trọng lượng sơ sinh</t>
  </si>
  <si>
    <t>tổng số nái đẻ lớn hơn 7 con</t>
  </si>
  <si>
    <t>nái cai</t>
  </si>
  <si>
    <t>số con cai</t>
  </si>
  <si>
    <t>số ngày cai</t>
  </si>
  <si>
    <t>số heo con chết theo mẹ</t>
  </si>
  <si>
    <t>nái loại</t>
  </si>
  <si>
    <t>nái chết</t>
  </si>
  <si>
    <t>nái tăng</t>
  </si>
  <si>
    <t>lon giong to hb giam</t>
  </si>
  <si>
    <t>lon giong to hb tang</t>
  </si>
  <si>
    <t>duc tang</t>
  </si>
  <si>
    <t>duc giam</t>
  </si>
  <si>
    <t>đàn nái</t>
  </si>
  <si>
    <t>hb</t>
  </si>
  <si>
    <t>duc</t>
  </si>
  <si>
    <t>Chỉ tiêu</t>
  </si>
  <si>
    <t>Tổng số nái sinh sản cuối kỳ</t>
  </si>
  <si>
    <t>Tổng số đực cuối kỳ</t>
  </si>
  <si>
    <t>Tổng số hậu bị cuối kỳ</t>
  </si>
  <si>
    <t>Số nái loại thải</t>
  </si>
  <si>
    <t>Tỷ lệ loại thải</t>
  </si>
  <si>
    <t>Số nái chết</t>
  </si>
  <si>
    <t>Tỷ lệ nái chết</t>
  </si>
  <si>
    <t>Tổng số nái phối</t>
  </si>
  <si>
    <t>Số nái vấn đề phối</t>
  </si>
  <si>
    <t>Số nái hậu bị được phối giống</t>
  </si>
  <si>
    <t>Số nái cai sữa phối</t>
  </si>
  <si>
    <t>Số ngày chờ phối TB</t>
  </si>
  <si>
    <t>% Nái phối trong vòng 7 ngày</t>
  </si>
  <si>
    <t>Số nái bị lốc, xảy thai..</t>
  </si>
  <si>
    <t>% Đậu thai</t>
  </si>
  <si>
    <t>Số nái đẻ</t>
  </si>
  <si>
    <t>Tổng số con sinh ra</t>
  </si>
  <si>
    <t>Số con sinh ra TB/ổ</t>
  </si>
  <si>
    <t>Số con chết non</t>
  </si>
  <si>
    <t>Tỷ lệ chết non</t>
  </si>
  <si>
    <t>Số con dị tật</t>
  </si>
  <si>
    <t>Tỷ lệ tật</t>
  </si>
  <si>
    <t>TB số con nhỏ/lứa (&lt;0,6Kg)</t>
  </si>
  <si>
    <t>Tỷ lệ loại nhỏ (&lt;0,6Kg)</t>
  </si>
  <si>
    <t>Số con chết khô</t>
  </si>
  <si>
    <t>Tỷ lệ khô</t>
  </si>
  <si>
    <t>Tổng sinh sống</t>
  </si>
  <si>
    <t>Sinh sống TB/ổ</t>
  </si>
  <si>
    <t>% Nái đẻ dưới 7 con/ổ</t>
  </si>
  <si>
    <t>Trọng lượng sinh sống TB/con</t>
  </si>
  <si>
    <t>Thời gian chửa trung bình (ngày)</t>
  </si>
  <si>
    <t>Số lứa/nái sinh sản/năm</t>
  </si>
  <si>
    <t>Số heo nái cai sữa</t>
  </si>
  <si>
    <t>Tổng số heo con cai sữa</t>
  </si>
  <si>
    <t>Trung bình số con/nái cai sữa</t>
  </si>
  <si>
    <t>Số heo con chết</t>
  </si>
  <si>
    <t>Tỷ lệ chết theo mẹ</t>
  </si>
  <si>
    <t>Tuổi cai sữa trung bình (ngày)</t>
  </si>
  <si>
    <t>Số con cai sữa/nái sinh sản/năm</t>
  </si>
  <si>
    <t>Đàn nái -4 tháng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</si>
</sst>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8"/>
      <color rgb="FF000000"/>
      <name val="Times New Roman"/>
    </font>
    <font>
      <sz val="8"/>
      <color rgb="FFFF0000"/>
      <name val="Times New Roman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/>
    <xf numFmtId="1" fontId="1" fillId="0" borderId="0" xfId="0" applyNumberFormat="1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19"/>
  <sheetViews>
    <sheetView tabSelected="1" topLeftCell="O1" zoomScale="85" zoomScaleNormal="85" workbookViewId="0">
      <pane ySplit="3" topLeftCell="A4" activePane="bottomLeft" state="frozen"/>
      <selection pane="bottomLeft" activeCell="A5" sqref="A5:AP37"/>
    </sheetView>
  </sheetViews>
  <sheetFormatPr defaultColWidth="7.5703125" defaultRowHeight="15"/>
  <cols>
    <col min="1" max="1" width="7.5703125" style="12"/>
    <col min="2" max="2" width="11.42578125" customWidth="1"/>
    <col min="3" max="3" width="10.5703125" customWidth="1"/>
    <col min="5" max="5" width="9.140625" customWidth="1"/>
    <col min="6" max="6" width="10.7109375" customWidth="1"/>
    <col min="7" max="7" width="10.140625" customWidth="1"/>
    <col min="8" max="8" width="10.42578125" customWidth="1"/>
    <col min="9" max="9" width="12.5703125" customWidth="1"/>
    <col min="14" max="14" width="10.5703125" style="1" customWidth="1"/>
    <col min="16" max="19" width="7.5703125" style="1"/>
    <col min="20" max="21" width="7.5703125" style="4"/>
    <col min="22" max="22" width="10.7109375" style="4" customWidth="1"/>
    <col min="23" max="23" width="7.5703125" style="1"/>
    <col min="24" max="24" width="7.85546875" style="1" customWidth="1"/>
    <col min="25" max="25" width="9.7109375" style="1" customWidth="1"/>
    <col min="26" max="26" width="7.5703125" style="2"/>
    <col min="27" max="27" width="14.85546875" customWidth="1"/>
    <col min="29" max="29" width="12.42578125" customWidth="1"/>
    <col min="30" max="30" width="7.5703125" style="1"/>
    <col min="31" max="31" width="10.42578125" style="3" customWidth="1"/>
    <col min="32" max="32" width="7.5703125" style="3"/>
    <col min="35" max="42" width="7.5703125" style="12"/>
    <col min="43" max="43" width="13.85546875" customWidth="1"/>
    <col min="46" max="46" width="12.7109375" style="12" customWidth="1"/>
    <col min="47" max="47" width="8.140625" style="12" customWidth="1"/>
    <col min="48" max="49" width="7.5703125" style="12"/>
  </cols>
  <sheetData>
    <row r="1" spans="1:50" s="5" customFormat="1" ht="63" customHeight="1">
      <c r="A1" s="19"/>
      <c r="C1" s="6"/>
      <c r="D1" s="13" t="s">
        <v>0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4</v>
      </c>
      <c r="J1" s="13" t="s">
        <v>4</v>
      </c>
      <c r="K1" s="13" t="s">
        <v>5</v>
      </c>
      <c r="M1" s="13" t="s">
        <v>6</v>
      </c>
      <c r="N1" s="13" t="s">
        <v>7</v>
      </c>
      <c r="O1" s="13" t="s">
        <v>8</v>
      </c>
      <c r="P1" s="19" t="s">
        <v>9</v>
      </c>
      <c r="Q1" s="19" t="s">
        <v>10</v>
      </c>
      <c r="R1" s="19" t="s">
        <v>11</v>
      </c>
      <c r="S1" s="13" t="s">
        <v>12</v>
      </c>
      <c r="T1" s="13" t="s">
        <v>13</v>
      </c>
      <c r="U1" s="13" t="s">
        <v>14</v>
      </c>
      <c r="V1" s="13" t="s">
        <v>15</v>
      </c>
      <c r="W1" s="6"/>
      <c r="X1" s="14" t="s">
        <v>16</v>
      </c>
      <c r="Y1" s="14" t="s">
        <v>17</v>
      </c>
      <c r="Z1" s="14" t="s">
        <v>18</v>
      </c>
      <c r="AA1" s="13"/>
      <c r="AB1" s="13" t="s">
        <v>19</v>
      </c>
      <c r="AC1" s="13"/>
      <c r="AD1" s="13" t="s">
        <v>20</v>
      </c>
      <c r="AE1" s="14"/>
      <c r="AF1" s="14" t="s">
        <v>21</v>
      </c>
      <c r="AH1" s="13" t="s">
        <v>22</v>
      </c>
      <c r="AI1" s="13"/>
      <c r="AJ1" s="13" t="s">
        <v>23</v>
      </c>
      <c r="AL1" s="13" t="s">
        <v>24</v>
      </c>
      <c r="AN1" s="13" t="s">
        <v>25</v>
      </c>
      <c r="AP1" s="13" t="s">
        <v>26</v>
      </c>
      <c r="AQ1" s="13"/>
      <c r="AR1" s="13"/>
      <c r="AS1" s="13"/>
      <c r="AT1" s="19" t="s">
        <v>27</v>
      </c>
      <c r="AU1" s="19"/>
      <c r="AV1" s="19" t="s">
        <v>28</v>
      </c>
      <c r="AW1" s="19" t="s">
        <v>29</v>
      </c>
    </row>
    <row r="2" spans="1:50"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W2" s="2"/>
      <c r="X2" s="2"/>
      <c r="Y2" s="2"/>
      <c r="Z2" s="4"/>
      <c r="AA2" s="2"/>
      <c r="AB2" s="2"/>
      <c r="AC2" s="2"/>
      <c r="AD2" s="2"/>
      <c r="AE2" s="2"/>
      <c r="AF2" s="2"/>
      <c r="AG2" s="2"/>
      <c r="AH2" s="2"/>
      <c r="AQ2" s="2"/>
      <c r="AR2" s="2"/>
      <c r="AS2" s="2"/>
      <c r="AX2" s="2"/>
    </row>
    <row r="3" spans="1:50">
      <c r="B3" s="12"/>
      <c r="C3" s="20"/>
      <c r="X3" s="12"/>
      <c r="AD3" s="12"/>
      <c r="AE3" s="12"/>
      <c r="AF3" s="12"/>
      <c r="AT3" s="3">
        <f>+AT4-AH28+AF28+AD28</f>
        <v>0</v>
      </c>
    </row>
    <row r="4" spans="1:50" s="1" customFormat="1">
      <c r="A4" s="12"/>
      <c r="B4" s="12"/>
      <c r="C4" s="20"/>
      <c r="X4" s="12"/>
      <c r="AD4" s="12"/>
      <c r="AE4" s="12"/>
      <c r="AF4" s="12"/>
      <c r="AI4" s="12"/>
      <c r="AJ4" s="12"/>
      <c r="AK4" s="12"/>
      <c r="AL4" s="12"/>
      <c r="AM4" s="12"/>
      <c r="AN4" s="12"/>
      <c r="AO4" s="12"/>
      <c r="AP4" s="12"/>
      <c r="AS4" s="12"/>
      <c r="AT4" s="3">
        <f>+AT5-AH29+AF29+AD29</f>
        <v>0</v>
      </c>
      <c r="AU4" s="12"/>
      <c r="AV4" s="12"/>
      <c r="AW4" s="12"/>
    </row>
    <row r="5" spans="1:50" s="1" customFormat="1">
      <c r="A5" s="12"/>
      <c r="B5" s="12"/>
      <c r="C5" s="20"/>
      <c r="X5" s="12"/>
      <c r="AD5" s="12"/>
      <c r="AE5" s="12"/>
      <c r="AF5" s="12"/>
      <c r="AI5" s="12"/>
      <c r="AJ5" s="12"/>
      <c r="AK5" s="12"/>
      <c r="AL5" s="12"/>
      <c r="AM5" s="12"/>
      <c r="AN5" s="12"/>
      <c r="AO5" s="12"/>
      <c r="AP5" s="12"/>
      <c r="AS5" s="12"/>
      <c r="AT5" s="3">
        <f>+AT6-AH30+AF30+AD30</f>
        <v>0</v>
      </c>
      <c r="AU5" s="12"/>
      <c r="AV5" s="12"/>
      <c r="AW5" s="12"/>
    </row>
    <row r="6" spans="1:50" s="1" customFormat="1">
      <c r="A6" s="12"/>
      <c r="B6" s="12"/>
      <c r="C6" s="20"/>
      <c r="X6" s="12"/>
      <c r="AD6" s="12"/>
      <c r="AE6" s="12"/>
      <c r="AF6" s="12"/>
      <c r="AI6" s="12"/>
      <c r="AJ6" s="12"/>
      <c r="AK6" s="12"/>
      <c r="AL6" s="12"/>
      <c r="AM6" s="12"/>
      <c r="AN6" s="12"/>
      <c r="AO6" s="12"/>
      <c r="AP6" s="12"/>
      <c r="AS6" s="12"/>
      <c r="AT6" s="3">
        <f>+AT7-AH31+AF31+AD31</f>
        <v>0</v>
      </c>
      <c r="AU6" s="12"/>
      <c r="AV6" s="12"/>
      <c r="AW6" s="12"/>
    </row>
    <row r="7" spans="1:50" s="1" customFormat="1">
      <c r="A7" s="12"/>
      <c r="C7" s="20"/>
      <c r="N7" s="4"/>
      <c r="T7" s="4"/>
      <c r="U7" s="4"/>
      <c r="V7" s="4"/>
      <c r="X7" s="12"/>
      <c r="Y7" s="3"/>
      <c r="Z7" s="4"/>
      <c r="AE7" s="12"/>
      <c r="AF7" s="12"/>
      <c r="AI7" s="12"/>
      <c r="AJ7" s="12"/>
      <c r="AK7" s="12"/>
      <c r="AL7" s="12"/>
      <c r="AM7" s="12"/>
      <c r="AN7" s="12"/>
      <c r="AO7" s="12"/>
      <c r="AP7" s="12"/>
      <c r="AT7" s="17">
        <f>+A7</f>
        <v>0</v>
      </c>
      <c r="AU7" s="12"/>
      <c r="AV7" s="12">
        <f>+B7</f>
        <v>0</v>
      </c>
      <c r="AW7" s="12">
        <f>+C7</f>
        <v>0</v>
      </c>
    </row>
    <row r="8" spans="1:50" s="1" customFormat="1">
      <c r="A8" s="12"/>
      <c r="B8" s="12"/>
      <c r="C8" s="20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3"/>
      <c r="Z8" s="12"/>
      <c r="AA8" s="12"/>
      <c r="AB8" s="12"/>
      <c r="AC8" s="12"/>
      <c r="AD8" s="12"/>
      <c r="AE8" s="12"/>
      <c r="AF8" s="12"/>
      <c r="AH8" s="4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>
        <f t="shared" ref="AT8:AT19" si="0">+AT7+AH8-AF8-AD8</f>
        <v>0</v>
      </c>
      <c r="AU8" s="3">
        <f t="shared" ref="AU8:AU19" si="1">+AT4</f>
        <v>0</v>
      </c>
      <c r="AV8" s="12">
        <f t="shared" ref="AV8:AV19" si="2">+AV7+AL8-AJ8</f>
        <v>0</v>
      </c>
      <c r="AW8" s="12">
        <f t="shared" ref="AW8:AW19" si="3">+AW7+AN8-AP8</f>
        <v>0</v>
      </c>
    </row>
    <row r="9" spans="1:50" s="1" customFormat="1">
      <c r="A9" s="12"/>
      <c r="B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3"/>
      <c r="Z9" s="12"/>
      <c r="AA9" s="12"/>
      <c r="AB9" s="12"/>
      <c r="AC9" s="12"/>
      <c r="AD9" s="12"/>
      <c r="AE9" s="12"/>
      <c r="AF9" s="12"/>
      <c r="AH9" s="4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>
        <f t="shared" si="0"/>
        <v>0</v>
      </c>
      <c r="AU9" s="3">
        <f t="shared" si="1"/>
        <v>0</v>
      </c>
      <c r="AV9" s="12">
        <f t="shared" si="2"/>
        <v>0</v>
      </c>
      <c r="AW9" s="12">
        <f t="shared" si="3"/>
        <v>0</v>
      </c>
    </row>
    <row r="10" spans="1:50" s="1" customFormat="1">
      <c r="A10" s="12"/>
      <c r="B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3"/>
      <c r="Z10" s="12"/>
      <c r="AA10" s="12"/>
      <c r="AB10" s="12"/>
      <c r="AC10" s="12"/>
      <c r="AD10" s="12"/>
      <c r="AE10" s="12"/>
      <c r="AF10" s="12"/>
      <c r="AH10" s="4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>
        <f t="shared" si="0"/>
        <v>0</v>
      </c>
      <c r="AU10" s="3">
        <f t="shared" si="1"/>
        <v>0</v>
      </c>
      <c r="AV10" s="12">
        <f t="shared" si="2"/>
        <v>0</v>
      </c>
      <c r="AW10" s="12">
        <f t="shared" si="3"/>
        <v>0</v>
      </c>
    </row>
    <row r="11" spans="1:50" s="1" customFormat="1">
      <c r="A11" s="12"/>
      <c r="B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3"/>
      <c r="Z11" s="12"/>
      <c r="AA11" s="12"/>
      <c r="AB11" s="12"/>
      <c r="AC11" s="12"/>
      <c r="AD11" s="12"/>
      <c r="AE11" s="12"/>
      <c r="AF11" s="12"/>
      <c r="AH11" s="4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>
        <f t="shared" si="0"/>
        <v>0</v>
      </c>
      <c r="AU11" s="12">
        <f t="shared" si="1"/>
        <v>0</v>
      </c>
      <c r="AV11" s="12">
        <f t="shared" si="2"/>
        <v>0</v>
      </c>
      <c r="AW11" s="12">
        <f t="shared" si="3"/>
        <v>0</v>
      </c>
    </row>
    <row r="12" spans="1:50">
      <c r="B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3"/>
      <c r="Z12" s="12"/>
      <c r="AA12" s="12"/>
      <c r="AB12" s="12"/>
      <c r="AC12" s="12"/>
      <c r="AD12" s="12"/>
      <c r="AE12" s="12"/>
      <c r="AF12" s="12"/>
      <c r="AG12" s="1"/>
      <c r="AH12" s="4"/>
      <c r="AQ12" s="12"/>
      <c r="AR12" s="12"/>
      <c r="AS12" s="12"/>
      <c r="AT12" s="12">
        <f t="shared" si="0"/>
        <v>0</v>
      </c>
      <c r="AU12" s="12">
        <f t="shared" si="1"/>
        <v>0</v>
      </c>
      <c r="AV12" s="12">
        <f t="shared" si="2"/>
        <v>0</v>
      </c>
      <c r="AW12" s="12">
        <f t="shared" si="3"/>
        <v>0</v>
      </c>
    </row>
    <row r="13" spans="1:50">
      <c r="B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3"/>
      <c r="Z13" s="12"/>
      <c r="AA13" s="12"/>
      <c r="AB13" s="12"/>
      <c r="AC13" s="12"/>
      <c r="AD13" s="12"/>
      <c r="AE13" s="12"/>
      <c r="AF13" s="12"/>
      <c r="AG13" s="1"/>
      <c r="AH13" s="4"/>
      <c r="AQ13" s="12"/>
      <c r="AR13" s="12"/>
      <c r="AS13" s="12"/>
      <c r="AT13" s="12">
        <f t="shared" si="0"/>
        <v>0</v>
      </c>
      <c r="AU13" s="12">
        <f t="shared" si="1"/>
        <v>0</v>
      </c>
      <c r="AV13" s="12">
        <f t="shared" si="2"/>
        <v>0</v>
      </c>
      <c r="AW13" s="12">
        <f t="shared" si="3"/>
        <v>0</v>
      </c>
    </row>
    <row r="14" spans="1:50">
      <c r="B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3"/>
      <c r="Z14" s="12"/>
      <c r="AA14" s="12"/>
      <c r="AB14" s="12"/>
      <c r="AC14" s="12"/>
      <c r="AD14" s="12"/>
      <c r="AE14" s="12"/>
      <c r="AF14" s="12"/>
      <c r="AG14" s="1"/>
      <c r="AH14" s="4"/>
      <c r="AQ14" s="12"/>
      <c r="AR14" s="12"/>
      <c r="AS14" s="12"/>
      <c r="AT14" s="12">
        <f t="shared" si="0"/>
        <v>0</v>
      </c>
      <c r="AU14" s="12">
        <f t="shared" si="1"/>
        <v>0</v>
      </c>
      <c r="AV14" s="12">
        <f t="shared" si="2"/>
        <v>0</v>
      </c>
      <c r="AW14" s="12">
        <f t="shared" si="3"/>
        <v>0</v>
      </c>
    </row>
    <row r="15" spans="1:50">
      <c r="B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3"/>
      <c r="Z15" s="12"/>
      <c r="AA15" s="12"/>
      <c r="AB15" s="12"/>
      <c r="AC15" s="12"/>
      <c r="AD15" s="12"/>
      <c r="AE15" s="12"/>
      <c r="AF15" s="12"/>
      <c r="AG15" s="1"/>
      <c r="AH15" s="4"/>
      <c r="AQ15" s="12"/>
      <c r="AR15" s="12"/>
      <c r="AS15" s="12"/>
      <c r="AT15" s="12">
        <f t="shared" si="0"/>
        <v>0</v>
      </c>
      <c r="AU15" s="12">
        <f t="shared" si="1"/>
        <v>0</v>
      </c>
      <c r="AV15" s="12">
        <f t="shared" si="2"/>
        <v>0</v>
      </c>
      <c r="AW15" s="12">
        <f t="shared" si="3"/>
        <v>0</v>
      </c>
    </row>
    <row r="16" spans="1:50">
      <c r="B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3"/>
      <c r="Z16" s="12"/>
      <c r="AA16" s="12"/>
      <c r="AB16" s="12"/>
      <c r="AC16" s="12"/>
      <c r="AD16" s="12"/>
      <c r="AE16" s="12"/>
      <c r="AF16" s="12"/>
      <c r="AH16" s="4"/>
      <c r="AQ16" s="12"/>
      <c r="AR16" s="12"/>
      <c r="AS16" s="12"/>
      <c r="AT16" s="12">
        <f t="shared" si="0"/>
        <v>0</v>
      </c>
      <c r="AU16" s="12">
        <f t="shared" si="1"/>
        <v>0</v>
      </c>
      <c r="AV16" s="12">
        <f t="shared" si="2"/>
        <v>0</v>
      </c>
      <c r="AW16" s="12">
        <f t="shared" si="3"/>
        <v>0</v>
      </c>
    </row>
    <row r="17" spans="2:49">
      <c r="B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3"/>
      <c r="Z17" s="12"/>
      <c r="AA17" s="12"/>
      <c r="AB17" s="12"/>
      <c r="AC17" s="12"/>
      <c r="AD17" s="12"/>
      <c r="AE17" s="12"/>
      <c r="AF17" s="12"/>
      <c r="AH17" s="4"/>
      <c r="AQ17" s="12"/>
      <c r="AR17" s="12"/>
      <c r="AS17" s="12"/>
      <c r="AT17" s="12">
        <f t="shared" si="0"/>
        <v>0</v>
      </c>
      <c r="AU17" s="12">
        <f t="shared" si="1"/>
        <v>0</v>
      </c>
      <c r="AV17" s="12">
        <f t="shared" si="2"/>
        <v>0</v>
      </c>
      <c r="AW17" s="12">
        <f t="shared" si="3"/>
        <v>0</v>
      </c>
    </row>
    <row r="18" spans="2:49">
      <c r="B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3"/>
      <c r="Z18" s="12"/>
      <c r="AA18" s="12"/>
      <c r="AB18" s="12"/>
      <c r="AC18" s="12"/>
      <c r="AD18" s="12"/>
      <c r="AE18" s="12"/>
      <c r="AF18" s="12"/>
      <c r="AH18" s="4"/>
      <c r="AQ18" s="12"/>
      <c r="AR18" s="12"/>
      <c r="AS18" s="12"/>
      <c r="AT18" s="12">
        <f t="shared" si="0"/>
        <v>0</v>
      </c>
      <c r="AU18" s="12">
        <f t="shared" si="1"/>
        <v>0</v>
      </c>
      <c r="AV18" s="12">
        <f t="shared" si="2"/>
        <v>0</v>
      </c>
      <c r="AW18" s="12">
        <f t="shared" si="3"/>
        <v>0</v>
      </c>
    </row>
    <row r="19" spans="2:49">
      <c r="AT19" s="12">
        <f t="shared" si="0"/>
        <v>0</v>
      </c>
      <c r="AU19" s="12">
        <f t="shared" si="1"/>
        <v>0</v>
      </c>
      <c r="AV19" s="12">
        <f t="shared" si="2"/>
        <v>0</v>
      </c>
      <c r="AW19" s="12">
        <f t="shared" si="3"/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39"/>
  <sheetViews>
    <sheetView workbookViewId="0">
      <selection activeCell="AI16" sqref="AI16"/>
    </sheetView>
  </sheetViews>
  <sheetFormatPr defaultColWidth="8.42578125" defaultRowHeight="15"/>
  <cols>
    <col min="1" max="1" width="8.42578125" style="4"/>
    <col min="2" max="2" width="10.85546875" style="10" customWidth="1"/>
    <col min="3" max="3" width="10" style="10" customWidth="1"/>
    <col min="4" max="7" width="8.42578125" style="8"/>
    <col min="8" max="8" width="6.28515625" style="9" customWidth="1"/>
    <col min="9" max="9" width="6.7109375" style="8" customWidth="1"/>
    <col min="10" max="10" width="10" style="9" customWidth="1"/>
    <col min="11" max="13" width="8.42578125" style="8"/>
    <col min="14" max="14" width="8.42578125" style="15"/>
    <col min="15" max="18" width="10" style="9" customWidth="1"/>
    <col min="19" max="19" width="8.42578125" style="8"/>
    <col min="20" max="20" width="7.42578125" style="8" customWidth="1"/>
    <col min="21" max="21" width="6.7109375" style="9" customWidth="1"/>
    <col min="22" max="22" width="8.42578125" style="8"/>
    <col min="23" max="23" width="10" style="9" customWidth="1"/>
    <col min="24" max="24" width="8.42578125" style="8"/>
    <col min="25" max="25" width="10" style="9" customWidth="1"/>
    <col min="26" max="28" width="8.42578125" style="8"/>
    <col min="29" max="29" width="10" style="9" customWidth="1"/>
    <col min="30" max="30" width="8.42578125" style="8"/>
    <col min="31" max="35" width="10" style="9" customWidth="1"/>
    <col min="36" max="36" width="10" style="8" customWidth="1"/>
    <col min="37" max="37" width="8.42578125" style="8"/>
    <col min="38" max="38" width="10" style="9" customWidth="1"/>
    <col min="39" max="40" width="8.42578125" style="8"/>
    <col min="41" max="42" width="10" style="9" customWidth="1"/>
    <col min="43" max="43" width="8.42578125" style="8"/>
    <col min="44" max="44" width="8.42578125" style="10"/>
  </cols>
  <sheetData>
    <row r="1" spans="1:44" ht="45" customHeight="1">
      <c r="A1" s="4">
        <f>+A14</f>
        <v>0</v>
      </c>
      <c r="C1" s="10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9" t="s">
        <v>35</v>
      </c>
      <c r="I1" s="7" t="s">
        <v>36</v>
      </c>
      <c r="J1" s="9" t="s">
        <v>37</v>
      </c>
      <c r="K1" s="7" t="s">
        <v>38</v>
      </c>
      <c r="L1" s="15" t="s">
        <v>39</v>
      </c>
      <c r="M1" s="8" t="s">
        <v>40</v>
      </c>
      <c r="N1" s="15" t="s">
        <v>41</v>
      </c>
      <c r="O1" s="9" t="s">
        <v>42</v>
      </c>
      <c r="P1" s="9" t="s">
        <v>43</v>
      </c>
      <c r="Q1" s="9" t="s">
        <v>44</v>
      </c>
      <c r="R1" s="9" t="s">
        <v>45</v>
      </c>
      <c r="S1" s="8" t="s">
        <v>46</v>
      </c>
      <c r="T1" s="8" t="s">
        <v>47</v>
      </c>
      <c r="U1" s="9" t="s">
        <v>48</v>
      </c>
      <c r="V1" s="8" t="s">
        <v>49</v>
      </c>
      <c r="W1" s="9" t="s">
        <v>50</v>
      </c>
      <c r="X1" s="18" t="s">
        <v>51</v>
      </c>
      <c r="Y1" s="18" t="s">
        <v>52</v>
      </c>
      <c r="Z1" s="18" t="s">
        <v>53</v>
      </c>
      <c r="AA1" s="8" t="s">
        <v>54</v>
      </c>
      <c r="AB1" s="18" t="s">
        <v>55</v>
      </c>
      <c r="AC1" s="9" t="s">
        <v>56</v>
      </c>
      <c r="AD1" s="8" t="s">
        <v>57</v>
      </c>
      <c r="AE1" s="9" t="s">
        <v>58</v>
      </c>
      <c r="AF1" s="9" t="s">
        <v>59</v>
      </c>
      <c r="AG1" s="9" t="s">
        <v>60</v>
      </c>
      <c r="AH1" s="9" t="s">
        <v>61</v>
      </c>
      <c r="AI1" s="16" t="s">
        <v>62</v>
      </c>
      <c r="AJ1" s="8" t="s">
        <v>63</v>
      </c>
      <c r="AK1" s="8" t="s">
        <v>64</v>
      </c>
      <c r="AL1" s="9" t="s">
        <v>65</v>
      </c>
      <c r="AM1" s="8" t="s">
        <v>66</v>
      </c>
      <c r="AN1" s="8" t="s">
        <v>67</v>
      </c>
      <c r="AO1" s="9" t="s">
        <v>68</v>
      </c>
      <c r="AP1" s="9" t="s">
        <v>69</v>
      </c>
      <c r="AR1" s="10" t="s">
        <v>70</v>
      </c>
    </row>
    <row r="2" spans="1:44">
      <c r="A2" s="12">
        <f>+IFERROR(B2+B3+B4+B5+B6+B7+B8+B9+B10+B11+B12+B13,1)</f>
        <v>0</v>
      </c>
      <c r="B2" s="10">
        <f>IF(+data!C8&amp;"-"="-",0,+data!C8&amp;"-")</f>
        <v>0</v>
      </c>
      <c r="C2" s="10" t="str">
        <f>IF(A2=1,1,$C$14)</f>
        <v xml:space="preserve">Năm </v>
      </c>
      <c r="D2" s="11">
        <f>IFERROR(IF(A2=1,+data!AT8,D$14),0)</f>
        <v>0</v>
      </c>
      <c r="E2" s="11">
        <f>+data!AW8</f>
        <v>0</v>
      </c>
      <c r="F2" s="11">
        <f>+data!AV8</f>
        <v>0</v>
      </c>
      <c r="G2" s="8">
        <f>+IF($A2=1,data!AD8,G$14)</f>
        <v>0</v>
      </c>
      <c r="H2" s="9">
        <f t="shared" ref="H2:H13" si="0">+IF($A2=1,+IFERROR(G2/D2*100,0),H$14)</f>
        <v>0</v>
      </c>
      <c r="I2" s="8">
        <f>+IF($A2=1,data!AF8,I$14)</f>
        <v>0</v>
      </c>
      <c r="J2" s="9">
        <f t="shared" ref="J2:J13" si="1">+IF($A2=1,IFERROR(I2/D2*100,0),J$14)</f>
        <v>0</v>
      </c>
      <c r="K2" s="8">
        <f>+IF($A2=1,data!D8,K$14)</f>
        <v>0</v>
      </c>
      <c r="L2" s="8">
        <f>+IF($A2=1,data!F8,L$14)</f>
        <v>0</v>
      </c>
      <c r="M2" s="8">
        <f>+IF($A2=1,data!AH8,M$14)</f>
        <v>0</v>
      </c>
      <c r="N2" s="15">
        <f>IF(A2=1,+data!I8,$N$14)</f>
        <v>0</v>
      </c>
      <c r="O2" s="9">
        <f>+IFERROR(IF($A2=1,IFERROR(data!G8/data!I8,0),O$14),0)</f>
        <v>0</v>
      </c>
      <c r="P2" s="9">
        <f>IFERROR(IF($A2=1,IFERROR(data!K8/data!I8*100,0),P$14),0)</f>
        <v>0</v>
      </c>
      <c r="Q2" s="11">
        <f>IF(A2=1,+data!E8,$Q$14)</f>
        <v>0</v>
      </c>
      <c r="R2" s="9">
        <f t="shared" ref="R2:R14" si="2">+IFERROR((K2-Q2)/K2*100,0)</f>
        <v>0</v>
      </c>
      <c r="S2" s="8">
        <f>+IF($A2=1,data!M8,S$14)</f>
        <v>0</v>
      </c>
      <c r="T2" s="8">
        <f>+IF($A2=1,data!N8,T$14)</f>
        <v>0</v>
      </c>
      <c r="U2" s="9">
        <f t="shared" ref="U2:U13" si="3">+IF($A2=1,IFERROR(+T2/S2,0),U$14)</f>
        <v>0</v>
      </c>
      <c r="V2" s="8">
        <f>+IF($A2=1,data!O8,V$14)</f>
        <v>0</v>
      </c>
      <c r="W2" s="9">
        <f t="shared" ref="W2:W13" si="4">+IF($A2=1,IFERROR(V2/T2*100,0),W$14)</f>
        <v>0</v>
      </c>
      <c r="X2" s="8">
        <f>+IF($A2=1,data!P8,X$14)</f>
        <v>0</v>
      </c>
      <c r="Y2" s="9">
        <f t="shared" ref="Y2:Y13" si="5">+IF($A2=1,IFERROR(X2/T2*100,0),Y$14)</f>
        <v>0</v>
      </c>
      <c r="Z2" s="8">
        <f>+IF($A2=1,data!R8,Z$14)</f>
        <v>0</v>
      </c>
      <c r="AA2" s="8">
        <f t="shared" ref="AA2:AA13" si="6">+IF($A2=1,IFERROR(Z2/T2*100,0),AA$14)</f>
        <v>0</v>
      </c>
      <c r="AB2" s="8">
        <f>+IF($A2=1,data!Q8,AB$14)</f>
        <v>0</v>
      </c>
      <c r="AC2" s="9">
        <f t="shared" ref="AC2:AC13" si="7">+IF($A2=1,IFERROR(AB2/T2*100,0),AC$14)</f>
        <v>0</v>
      </c>
      <c r="AD2" s="8">
        <f>+IF($A2=1,data!S8,AD$14)</f>
        <v>0</v>
      </c>
      <c r="AE2" s="9">
        <f t="shared" ref="AE2:AE13" si="8">+IF($A2=1,IFERROR(AD2/S2,0),AE$14)</f>
        <v>0</v>
      </c>
      <c r="AF2" s="9">
        <f>+IFERROR(IF($A2=1,IFERROR(+(data!M8-data!V8)/S2*100,0),AF$14),0)</f>
        <v>0</v>
      </c>
      <c r="AG2" s="9">
        <f>+IFERROR(IF($A2=1,IFERROR(data!U8/data!S8,0),AG$14),0)</f>
        <v>0</v>
      </c>
      <c r="AH2" s="9">
        <f>+IFERROR(IF($A2=1,IFERROR(data!T8/data!M8,0),AH$14),0)</f>
        <v>0</v>
      </c>
      <c r="AI2" s="16">
        <f>+IF($A2=1,IFERROR(S2*12/data!AT4,0),AI$14)</f>
        <v>0</v>
      </c>
      <c r="AJ2" s="8">
        <f>+IF($A2=1,data!X8,AJ$14)</f>
        <v>0</v>
      </c>
      <c r="AK2" s="8">
        <f>+IF($A2=1,data!Y8,AK$14)</f>
        <v>0</v>
      </c>
      <c r="AL2" s="9">
        <f t="shared" ref="AL2:AL13" si="9">+IF($A2=1,IFERROR(AK2/AJ2,0),AL$14)</f>
        <v>0</v>
      </c>
      <c r="AM2" s="8">
        <f>+IF($A2=1,data!AB8,AM$14)</f>
        <v>0</v>
      </c>
      <c r="AN2" s="9">
        <f t="shared" ref="AN2:AN13" si="10">+IF($A2=1,IFERROR(AM2/AD2*100,0),AN$14)</f>
        <v>0</v>
      </c>
      <c r="AO2" s="9">
        <f>+IFERROR(IF($A2=1,IFERROR(data!Z8/data!X8,0),AO$14),0)</f>
        <v>0</v>
      </c>
      <c r="AP2" s="9">
        <f>+IF($A2=1,IFERROR(AK2*12/data!AT4,0),AP$14)</f>
        <v>0</v>
      </c>
      <c r="AR2" s="10">
        <f>+IF(A2=1,data!AU8,0)</f>
        <v>0</v>
      </c>
    </row>
    <row r="3" spans="1:44">
      <c r="A3" s="12">
        <f>IFERROR(+B3+B4+B5+B6+B7+B8+B9+B10+B11+B12+B13,1)</f>
        <v>0</v>
      </c>
      <c r="B3" s="10">
        <f>IF(+data!C9&amp;"-"="-",0,+data!C9&amp;"-")</f>
        <v>0</v>
      </c>
      <c r="C3" s="10" t="str">
        <f t="shared" ref="C3:C13" si="11">IF(A3=1,C2+1,$C$14)</f>
        <v xml:space="preserve">Năm </v>
      </c>
      <c r="D3" s="11">
        <f>IFERROR(IF(A3=1,+data!AT9,D$14),0)</f>
        <v>0</v>
      </c>
      <c r="E3" s="11">
        <f>+data!AW9</f>
        <v>0</v>
      </c>
      <c r="F3" s="11">
        <f>+data!AV9</f>
        <v>0</v>
      </c>
      <c r="G3" s="15">
        <f>+IF($A3=1,data!AD9,G$14)</f>
        <v>0</v>
      </c>
      <c r="H3" s="9">
        <f t="shared" si="0"/>
        <v>0</v>
      </c>
      <c r="I3" s="15">
        <f>+IF($A3=1,data!AF9,I$14)</f>
        <v>0</v>
      </c>
      <c r="J3" s="9">
        <f t="shared" si="1"/>
        <v>0</v>
      </c>
      <c r="K3" s="15">
        <f>+IF($A3=1,data!D9,K$14)</f>
        <v>0</v>
      </c>
      <c r="L3" s="15">
        <f>+IF($A3=1,data!F9,L$14)</f>
        <v>0</v>
      </c>
      <c r="M3" s="15">
        <f>+IF($A3=1,data!AH9,M$14)</f>
        <v>0</v>
      </c>
      <c r="N3" s="18">
        <f>IF(A3=1,+data!I9,$N$14)</f>
        <v>0</v>
      </c>
      <c r="O3" s="9">
        <f>+IFERROR(IF($A3=1,IFERROR(data!G9/data!I9,0),O$14),0)</f>
        <v>0</v>
      </c>
      <c r="P3" s="9">
        <f>IFERROR(IF($A3=1,IFERROR(data!K9/data!I9*100,0),P$14),0)</f>
        <v>0</v>
      </c>
      <c r="Q3" s="11">
        <f>IF(A3=1,+data!E9,$Q$14)</f>
        <v>0</v>
      </c>
      <c r="R3" s="9">
        <f t="shared" si="2"/>
        <v>0</v>
      </c>
      <c r="S3" s="15">
        <f>+IF($A3=1,data!M9,S$14)</f>
        <v>0</v>
      </c>
      <c r="T3" s="15">
        <f>+IF($A3=1,data!N9,T$14)</f>
        <v>0</v>
      </c>
      <c r="U3" s="9">
        <f t="shared" si="3"/>
        <v>0</v>
      </c>
      <c r="V3" s="15">
        <f>+IF($A3=1,data!O9,V$14)</f>
        <v>0</v>
      </c>
      <c r="W3" s="9">
        <f t="shared" si="4"/>
        <v>0</v>
      </c>
      <c r="X3" s="15">
        <f>+IF($A3=1,data!P9,X$14)</f>
        <v>0</v>
      </c>
      <c r="Y3" s="9">
        <f t="shared" si="5"/>
        <v>0</v>
      </c>
      <c r="Z3" s="15">
        <f>+IF($A3=1,data!R9,Z$14)</f>
        <v>0</v>
      </c>
      <c r="AA3" s="15">
        <f t="shared" si="6"/>
        <v>0</v>
      </c>
      <c r="AB3" s="15">
        <f>+IF($A3=1,data!Q9,AB$14)</f>
        <v>0</v>
      </c>
      <c r="AC3" s="9">
        <f t="shared" si="7"/>
        <v>0</v>
      </c>
      <c r="AD3" s="15">
        <f>+IF($A3=1,data!S9,AD$14)</f>
        <v>0</v>
      </c>
      <c r="AE3" s="9">
        <f t="shared" si="8"/>
        <v>0</v>
      </c>
      <c r="AF3" s="9">
        <f>+IFERROR(IF($A3=1,IFERROR(+(data!M9-data!V9)/S3*100,0),AF$14),0)</f>
        <v>0</v>
      </c>
      <c r="AG3" s="9">
        <f>+IFERROR(IF($A3=1,IFERROR(data!U9/data!S9,0),AG$14),0)</f>
        <v>0</v>
      </c>
      <c r="AH3" s="9">
        <f>+IFERROR(IF($A3=1,IFERROR(data!T9/data!M9,0),AH$14),0)</f>
        <v>0</v>
      </c>
      <c r="AI3" s="16">
        <f>+IF($A3=1,IFERROR(S3*12/data!AT5,0),AI$14)</f>
        <v>0</v>
      </c>
      <c r="AJ3" s="15">
        <f>+IF($A3=1,data!X9,AJ$14)</f>
        <v>0</v>
      </c>
      <c r="AK3" s="15">
        <f>+IF($A3=1,data!Y9,AK$14)</f>
        <v>0</v>
      </c>
      <c r="AL3" s="9">
        <f t="shared" si="9"/>
        <v>0</v>
      </c>
      <c r="AM3" s="15">
        <f>+IF($A3=1,data!AB9,AM$14)</f>
        <v>0</v>
      </c>
      <c r="AN3" s="9">
        <f t="shared" si="10"/>
        <v>0</v>
      </c>
      <c r="AO3" s="9">
        <f>+IFERROR(IF($A3=1,IFERROR(data!Z9/data!X9,0),AO$14),0)</f>
        <v>0</v>
      </c>
      <c r="AP3" s="9">
        <f>+IF($A3=1,IFERROR(AK3*12/data!AT5,0),AP$14)</f>
        <v>0</v>
      </c>
      <c r="AR3" s="10">
        <f>+IF(A3=1,data!AU9,0)</f>
        <v>0</v>
      </c>
    </row>
    <row r="4" spans="1:44">
      <c r="A4" s="12">
        <f>IFERROR(+B4+B5+B6+B7+B8+B9+B10+B11+B12+B13,1)</f>
        <v>0</v>
      </c>
      <c r="B4" s="10">
        <f>IF(+data!C10&amp;"-"="-",0,+data!C10&amp;"-")</f>
        <v>0</v>
      </c>
      <c r="C4" s="10" t="str">
        <f t="shared" si="11"/>
        <v xml:space="preserve">Năm </v>
      </c>
      <c r="D4" s="11">
        <f>IFERROR(IF(A4=1,+data!AT10,D$14),0)</f>
        <v>0</v>
      </c>
      <c r="E4" s="11">
        <f>+data!AW10</f>
        <v>0</v>
      </c>
      <c r="F4" s="11">
        <f>+data!AV10</f>
        <v>0</v>
      </c>
      <c r="G4" s="15">
        <f>+IF($A4=1,data!AD10,G$14)</f>
        <v>0</v>
      </c>
      <c r="H4" s="9">
        <f t="shared" si="0"/>
        <v>0</v>
      </c>
      <c r="I4" s="15">
        <f>+IF($A4=1,data!AF10,I$14)</f>
        <v>0</v>
      </c>
      <c r="J4" s="9">
        <f t="shared" si="1"/>
        <v>0</v>
      </c>
      <c r="K4" s="15">
        <f>+IF($A4=1,data!D10,K$14)</f>
        <v>0</v>
      </c>
      <c r="L4" s="15">
        <f>+IF($A4=1,data!F10,L$14)</f>
        <v>0</v>
      </c>
      <c r="M4" s="15">
        <f>+IF($A4=1,data!AH10,M$14)</f>
        <v>0</v>
      </c>
      <c r="N4" s="18">
        <f>IF(A4=1,+data!I10,$N$14)</f>
        <v>0</v>
      </c>
      <c r="O4" s="9">
        <f>+IFERROR(IF($A4=1,IFERROR(data!G10/data!I10,0),O$14),0)</f>
        <v>0</v>
      </c>
      <c r="P4" s="9">
        <f>IFERROR(IF($A4=1,IFERROR(data!K10/data!I10*100,0),P$14),0)</f>
        <v>0</v>
      </c>
      <c r="Q4" s="11">
        <f>IF(A4=1,+data!E10,$Q$14)</f>
        <v>0</v>
      </c>
      <c r="R4" s="9">
        <f t="shared" si="2"/>
        <v>0</v>
      </c>
      <c r="S4" s="15">
        <f>+IF($A4=1,data!M10,S$14)</f>
        <v>0</v>
      </c>
      <c r="T4" s="15">
        <f>+IF($A4=1,data!N10,T$14)</f>
        <v>0</v>
      </c>
      <c r="U4" s="9">
        <f t="shared" si="3"/>
        <v>0</v>
      </c>
      <c r="V4" s="15">
        <f>+IF($A4=1,data!O10,V$14)</f>
        <v>0</v>
      </c>
      <c r="W4" s="9">
        <f t="shared" si="4"/>
        <v>0</v>
      </c>
      <c r="X4" s="15">
        <f>+IF($A4=1,data!P10,X$14)</f>
        <v>0</v>
      </c>
      <c r="Y4" s="9">
        <f t="shared" si="5"/>
        <v>0</v>
      </c>
      <c r="Z4" s="15">
        <f>+IF($A4=1,data!R10,Z$14)</f>
        <v>0</v>
      </c>
      <c r="AA4" s="15">
        <f t="shared" si="6"/>
        <v>0</v>
      </c>
      <c r="AB4" s="15">
        <f>+IF($A4=1,data!Q10,AB$14)</f>
        <v>0</v>
      </c>
      <c r="AC4" s="9">
        <f t="shared" si="7"/>
        <v>0</v>
      </c>
      <c r="AD4" s="15">
        <f>+IF($A4=1,data!S10,AD$14)</f>
        <v>0</v>
      </c>
      <c r="AE4" s="9">
        <f t="shared" si="8"/>
        <v>0</v>
      </c>
      <c r="AF4" s="9">
        <f>+IFERROR(IF($A4=1,IFERROR(+(data!M10-data!V10)/S4*100,0),AF$14),0)</f>
        <v>0</v>
      </c>
      <c r="AG4" s="9">
        <f>+IFERROR(IF($A4=1,IFERROR(data!U10/data!S10,0),AG$14),0)</f>
        <v>0</v>
      </c>
      <c r="AH4" s="9">
        <f>+IFERROR(IF($A4=1,IFERROR(data!T10/data!M10,0),AH$14),0)</f>
        <v>0</v>
      </c>
      <c r="AI4" s="16">
        <f>+IF($A4=1,IFERROR(S4*12/data!AT6,0),AI$14)</f>
        <v>0</v>
      </c>
      <c r="AJ4" s="15">
        <f>+IF($A4=1,data!X10,AJ$14)</f>
        <v>0</v>
      </c>
      <c r="AK4" s="15">
        <f>+IF($A4=1,data!Y10,AK$14)</f>
        <v>0</v>
      </c>
      <c r="AL4" s="9">
        <f t="shared" si="9"/>
        <v>0</v>
      </c>
      <c r="AM4" s="15">
        <f>+IF($A4=1,data!AB10,AM$14)</f>
        <v>0</v>
      </c>
      <c r="AN4" s="9">
        <f t="shared" si="10"/>
        <v>0</v>
      </c>
      <c r="AO4" s="9">
        <f>+IFERROR(IF($A4=1,IFERROR(data!Z10/data!X10,0),AO$14),0)</f>
        <v>0</v>
      </c>
      <c r="AP4" s="9">
        <f>+IF($A4=1,IFERROR(AK4*12/data!AT6,0),AP$14)</f>
        <v>0</v>
      </c>
      <c r="AR4" s="10">
        <f>+IF(A4=1,data!AU10,0)</f>
        <v>0</v>
      </c>
    </row>
    <row r="5" spans="1:44">
      <c r="A5" s="12">
        <f>+IFERROR(B5+B6+B7+B8+B9+B10+B11+B12+B13,1)</f>
        <v>0</v>
      </c>
      <c r="B5" s="10">
        <f>IF(+data!C11&amp;"-"="-",0,+data!C11&amp;"-")</f>
        <v>0</v>
      </c>
      <c r="C5" s="10" t="str">
        <f t="shared" si="11"/>
        <v xml:space="preserve">Năm </v>
      </c>
      <c r="D5" s="11">
        <f>IFERROR(IF(A5=1,+data!AT11,D$14),0)</f>
        <v>0</v>
      </c>
      <c r="E5" s="11">
        <f>+data!AW11</f>
        <v>0</v>
      </c>
      <c r="F5" s="11">
        <f>+data!AV11</f>
        <v>0</v>
      </c>
      <c r="G5" s="15">
        <f>+IF($A5=1,data!AD11,G$14)</f>
        <v>0</v>
      </c>
      <c r="H5" s="9">
        <f t="shared" si="0"/>
        <v>0</v>
      </c>
      <c r="I5" s="15">
        <f>+IF($A5=1,data!AF11,I$14)</f>
        <v>0</v>
      </c>
      <c r="J5" s="9">
        <f t="shared" si="1"/>
        <v>0</v>
      </c>
      <c r="K5" s="15">
        <f>+IF($A5=1,data!D11,K$14)</f>
        <v>0</v>
      </c>
      <c r="L5" s="15">
        <f>+IF($A5=1,data!F11,L$14)</f>
        <v>0</v>
      </c>
      <c r="M5" s="15">
        <f>+IF($A5=1,data!AH11,M$14)</f>
        <v>0</v>
      </c>
      <c r="N5" s="18">
        <f>IF(A5=1,+data!I11,$N$14)</f>
        <v>0</v>
      </c>
      <c r="O5" s="9">
        <f>+IFERROR(IF($A5=1,IFERROR(data!G11/data!I11,0),O$14),0)</f>
        <v>0</v>
      </c>
      <c r="P5" s="9">
        <f>IFERROR(IF($A5=1,IFERROR(data!K11/data!I11*100,0),P$14),0)</f>
        <v>0</v>
      </c>
      <c r="Q5" s="11">
        <f>IF(A5=1,+data!E11,$Q$14)</f>
        <v>0</v>
      </c>
      <c r="R5" s="9">
        <f t="shared" si="2"/>
        <v>0</v>
      </c>
      <c r="S5" s="15">
        <f>+IF($A5=1,data!M11,S$14)</f>
        <v>0</v>
      </c>
      <c r="T5" s="15">
        <f>+IF($A5=1,data!N11,T$14)</f>
        <v>0</v>
      </c>
      <c r="U5" s="9">
        <f t="shared" si="3"/>
        <v>0</v>
      </c>
      <c r="V5" s="15">
        <f>+IF($A5=1,data!O11,V$14)</f>
        <v>0</v>
      </c>
      <c r="W5" s="9">
        <f t="shared" si="4"/>
        <v>0</v>
      </c>
      <c r="X5" s="15">
        <f>+IF($A5=1,data!P11,X$14)</f>
        <v>0</v>
      </c>
      <c r="Y5" s="9">
        <f t="shared" si="5"/>
        <v>0</v>
      </c>
      <c r="Z5" s="15">
        <f>+IF($A5=1,data!R11,Z$14)</f>
        <v>0</v>
      </c>
      <c r="AA5" s="15">
        <f t="shared" si="6"/>
        <v>0</v>
      </c>
      <c r="AB5" s="15">
        <f>+IF($A5=1,data!Q11,AB$14)</f>
        <v>0</v>
      </c>
      <c r="AC5" s="9">
        <f t="shared" si="7"/>
        <v>0</v>
      </c>
      <c r="AD5" s="15">
        <f>+IF($A5=1,data!S11,AD$14)</f>
        <v>0</v>
      </c>
      <c r="AE5" s="9">
        <f t="shared" si="8"/>
        <v>0</v>
      </c>
      <c r="AF5" s="9">
        <f>+IFERROR(IF($A5=1,IFERROR(+(data!M11-data!V11)/S5*100,0),AF$14),0)</f>
        <v>0</v>
      </c>
      <c r="AG5" s="9">
        <f>+IFERROR(IF($A5=1,IFERROR(data!U11/data!S11,0),AG$14),0)</f>
        <v>0</v>
      </c>
      <c r="AH5" s="9">
        <f>+IFERROR(IF($A5=1,IFERROR(data!T11/data!M11,0),AH$14),0)</f>
        <v>0</v>
      </c>
      <c r="AI5" s="16">
        <f>+IF($A5=1,IFERROR(S5*12/data!AT7,0),AI$14)</f>
        <v>0</v>
      </c>
      <c r="AJ5" s="15">
        <f>+IF($A5=1,data!X11,AJ$14)</f>
        <v>0</v>
      </c>
      <c r="AK5" s="15">
        <f>+IF($A5=1,data!Y11,AK$14)</f>
        <v>0</v>
      </c>
      <c r="AL5" s="9">
        <f t="shared" si="9"/>
        <v>0</v>
      </c>
      <c r="AM5" s="15">
        <f>+IF($A5=1,data!AB11,AM$14)</f>
        <v>0</v>
      </c>
      <c r="AN5" s="9">
        <f t="shared" si="10"/>
        <v>0</v>
      </c>
      <c r="AO5" s="9">
        <f>+IFERROR(IF($A5=1,IFERROR(data!Z11/data!X11,0),AO$14),0)</f>
        <v>0</v>
      </c>
      <c r="AP5" s="9">
        <f>+IF($A5=1,IFERROR(AK5*12/data!AT7,0),AP$14)</f>
        <v>0</v>
      </c>
      <c r="AR5" s="10">
        <f>+IF(A5=1,data!AU11,0)</f>
        <v>0</v>
      </c>
    </row>
    <row r="6" spans="1:44">
      <c r="A6" s="12">
        <f>IFERROR(+B6+B7+B8+B9+B10+B11+B12+B13,1)</f>
        <v>0</v>
      </c>
      <c r="B6" s="10">
        <f>IF(+data!C12&amp;"-"="-",0,+data!C12&amp;"-")</f>
        <v>0</v>
      </c>
      <c r="C6" s="10" t="str">
        <f t="shared" si="11"/>
        <v xml:space="preserve">Năm </v>
      </c>
      <c r="D6" s="11">
        <f>IFERROR(IF(A6=1,+data!AT12,D$14),0)</f>
        <v>0</v>
      </c>
      <c r="E6" s="11">
        <f>+data!AW12</f>
        <v>0</v>
      </c>
      <c r="F6" s="11">
        <f>+data!AV12</f>
        <v>0</v>
      </c>
      <c r="G6" s="15">
        <f>+IF($A6=1,data!AD12,G$14)</f>
        <v>0</v>
      </c>
      <c r="H6" s="9">
        <f t="shared" si="0"/>
        <v>0</v>
      </c>
      <c r="I6" s="15">
        <f>+IF($A6=1,data!AF12,I$14)</f>
        <v>0</v>
      </c>
      <c r="J6" s="9">
        <f t="shared" si="1"/>
        <v>0</v>
      </c>
      <c r="K6" s="15">
        <f>+IF($A6=1,data!D12,K$14)</f>
        <v>0</v>
      </c>
      <c r="L6" s="15">
        <f>+IF($A6=1,data!F12,L$14)</f>
        <v>0</v>
      </c>
      <c r="M6" s="15">
        <f>+IF($A6=1,data!AH12,M$14)</f>
        <v>0</v>
      </c>
      <c r="N6" s="18">
        <f>IF(A6=1,+data!I12,$N$14)</f>
        <v>0</v>
      </c>
      <c r="O6" s="9">
        <f>+IFERROR(IF($A6=1,IFERROR(data!G12/data!I12,0),O$14),0)</f>
        <v>0</v>
      </c>
      <c r="P6" s="9">
        <f>IFERROR(IF($A6=1,IFERROR(data!K12/data!I12*100,0),P$14),0)</f>
        <v>0</v>
      </c>
      <c r="Q6" s="11">
        <f>IF(A6=1,+data!E12,$Q$14)</f>
        <v>0</v>
      </c>
      <c r="R6" s="9">
        <f t="shared" si="2"/>
        <v>0</v>
      </c>
      <c r="S6" s="15">
        <f>+IF($A6=1,data!M12,S$14)</f>
        <v>0</v>
      </c>
      <c r="T6" s="15">
        <f>+IF($A6=1,data!N12,T$14)</f>
        <v>0</v>
      </c>
      <c r="U6" s="9">
        <f t="shared" si="3"/>
        <v>0</v>
      </c>
      <c r="V6" s="15">
        <f>+IF($A6=1,data!O12,V$14)</f>
        <v>0</v>
      </c>
      <c r="W6" s="9">
        <f t="shared" si="4"/>
        <v>0</v>
      </c>
      <c r="X6" s="15">
        <f>+IF($A6=1,data!P12,X$14)</f>
        <v>0</v>
      </c>
      <c r="Y6" s="9">
        <f t="shared" si="5"/>
        <v>0</v>
      </c>
      <c r="Z6" s="15">
        <f>+IF($A6=1,data!R12,Z$14)</f>
        <v>0</v>
      </c>
      <c r="AA6" s="15">
        <f t="shared" si="6"/>
        <v>0</v>
      </c>
      <c r="AB6" s="15">
        <f>+IF($A6=1,data!Q12,AB$14)</f>
        <v>0</v>
      </c>
      <c r="AC6" s="9">
        <f t="shared" si="7"/>
        <v>0</v>
      </c>
      <c r="AD6" s="15">
        <f>+IF($A6=1,data!S12,AD$14)</f>
        <v>0</v>
      </c>
      <c r="AE6" s="9">
        <f t="shared" si="8"/>
        <v>0</v>
      </c>
      <c r="AF6" s="9">
        <f>+IFERROR(IF($A6=1,IFERROR(+(data!M12-data!V12)/S6*100,0),AF$14),0)</f>
        <v>0</v>
      </c>
      <c r="AG6" s="9">
        <f>+IFERROR(IF($A6=1,IFERROR(data!U12/data!S12,0),AG$14),0)</f>
        <v>0</v>
      </c>
      <c r="AH6" s="9">
        <f>+IFERROR(IF($A6=1,IFERROR(data!T12/data!M12,0),AH$14),0)</f>
        <v>0</v>
      </c>
      <c r="AI6" s="16">
        <f>+IF($A6=1,IFERROR(S6*12/data!AT8,0),AI$14)</f>
        <v>0</v>
      </c>
      <c r="AJ6" s="15">
        <f>+IF($A6=1,data!X12,AJ$14)</f>
        <v>0</v>
      </c>
      <c r="AK6" s="15">
        <f>+IF($A6=1,data!Y12,AK$14)</f>
        <v>0</v>
      </c>
      <c r="AL6" s="9">
        <f t="shared" si="9"/>
        <v>0</v>
      </c>
      <c r="AM6" s="15">
        <f>+IF($A6=1,data!AB12,AM$14)</f>
        <v>0</v>
      </c>
      <c r="AN6" s="9">
        <f t="shared" si="10"/>
        <v>0</v>
      </c>
      <c r="AO6" s="9">
        <f>+IFERROR(IF($A6=1,IFERROR(data!Z12/data!X12,0),AO$14),0)</f>
        <v>0</v>
      </c>
      <c r="AP6" s="9">
        <f>+IF($A6=1,IFERROR(AK6*12/data!AT8,0),AP$14)</f>
        <v>0</v>
      </c>
      <c r="AR6" s="10">
        <f>+IF(A6=1,data!AU12,0)</f>
        <v>0</v>
      </c>
    </row>
    <row r="7" spans="1:44">
      <c r="A7" s="12">
        <f>IFERROR(+B7+B8+B9+B10+B11+B12+B13,1)</f>
        <v>0</v>
      </c>
      <c r="B7" s="10">
        <f>IF(+data!C13&amp;"-"="-",0,+data!C13&amp;"-")</f>
        <v>0</v>
      </c>
      <c r="C7" s="10" t="str">
        <f t="shared" si="11"/>
        <v xml:space="preserve">Năm </v>
      </c>
      <c r="D7" s="11">
        <f>IFERROR(IF(A7=1,+data!AT13,D$14),0)</f>
        <v>0</v>
      </c>
      <c r="E7" s="11">
        <f>+data!AW13</f>
        <v>0</v>
      </c>
      <c r="F7" s="11">
        <f>+data!AV13</f>
        <v>0</v>
      </c>
      <c r="G7" s="15">
        <f>+IF($A7=1,data!AD13,G$14)</f>
        <v>0</v>
      </c>
      <c r="H7" s="9">
        <f t="shared" si="0"/>
        <v>0</v>
      </c>
      <c r="I7" s="15">
        <f>+IF($A7=1,data!AF13,I$14)</f>
        <v>0</v>
      </c>
      <c r="J7" s="9">
        <f t="shared" si="1"/>
        <v>0</v>
      </c>
      <c r="K7" s="15">
        <f>+IF($A7=1,data!D13,K$14)</f>
        <v>0</v>
      </c>
      <c r="L7" s="15">
        <f>+IF($A7=1,data!F13,L$14)</f>
        <v>0</v>
      </c>
      <c r="M7" s="15">
        <f>+IF($A7=1,data!AH13,M$14)</f>
        <v>0</v>
      </c>
      <c r="N7" s="18">
        <f>IF(A7=1,+data!I13,$N$14)</f>
        <v>0</v>
      </c>
      <c r="O7" s="9">
        <f>+IFERROR(IF($A7=1,IFERROR(data!G13/data!I13,0),O$14),0)</f>
        <v>0</v>
      </c>
      <c r="P7" s="9">
        <f>IFERROR(IF($A7=1,IFERROR(data!K13/data!I13*100,0),P$14),0)</f>
        <v>0</v>
      </c>
      <c r="Q7" s="11">
        <f>IF(A7=1,+data!E13,$Q$14)</f>
        <v>0</v>
      </c>
      <c r="R7" s="9">
        <f t="shared" si="2"/>
        <v>0</v>
      </c>
      <c r="S7" s="15">
        <f>+IF($A7=1,data!M13,S$14)</f>
        <v>0</v>
      </c>
      <c r="T7" s="15">
        <f>+IF($A7=1,data!N13,T$14)</f>
        <v>0</v>
      </c>
      <c r="U7" s="9">
        <f t="shared" si="3"/>
        <v>0</v>
      </c>
      <c r="V7" s="15">
        <f>+IF($A7=1,data!O13,V$14)</f>
        <v>0</v>
      </c>
      <c r="W7" s="9">
        <f t="shared" si="4"/>
        <v>0</v>
      </c>
      <c r="X7" s="15">
        <f>+IF($A7=1,data!P13,X$14)</f>
        <v>0</v>
      </c>
      <c r="Y7" s="9">
        <f t="shared" si="5"/>
        <v>0</v>
      </c>
      <c r="Z7" s="15">
        <f>+IF($A7=1,data!R13,Z$14)</f>
        <v>0</v>
      </c>
      <c r="AA7" s="15">
        <f t="shared" si="6"/>
        <v>0</v>
      </c>
      <c r="AB7" s="15">
        <f>+IF($A7=1,data!Q13,AB$14)</f>
        <v>0</v>
      </c>
      <c r="AC7" s="9">
        <f t="shared" si="7"/>
        <v>0</v>
      </c>
      <c r="AD7" s="15">
        <f>+IF($A7=1,data!S13,AD$14)</f>
        <v>0</v>
      </c>
      <c r="AE7" s="9">
        <f t="shared" si="8"/>
        <v>0</v>
      </c>
      <c r="AF7" s="9">
        <f>+IFERROR(IF($A7=1,IFERROR(+(data!M13-data!V13)/S7*100,0),AF$14),0)</f>
        <v>0</v>
      </c>
      <c r="AG7" s="9">
        <f>+IFERROR(IF($A7=1,IFERROR(data!U13/data!S13,0),AG$14),0)</f>
        <v>0</v>
      </c>
      <c r="AH7" s="9">
        <f>+IFERROR(IF($A7=1,IFERROR(data!T13/data!M13,0),AH$14),0)</f>
        <v>0</v>
      </c>
      <c r="AI7" s="16">
        <f>+IF($A7=1,IFERROR(S7*12/data!AT9,0),AI$14)</f>
        <v>0</v>
      </c>
      <c r="AJ7" s="15">
        <f>+IF($A7=1,data!X13,AJ$14)</f>
        <v>0</v>
      </c>
      <c r="AK7" s="15">
        <f>+IF($A7=1,data!Y13,AK$14)</f>
        <v>0</v>
      </c>
      <c r="AL7" s="9">
        <f t="shared" si="9"/>
        <v>0</v>
      </c>
      <c r="AM7" s="15">
        <f>+IF($A7=1,data!AB13,AM$14)</f>
        <v>0</v>
      </c>
      <c r="AN7" s="9">
        <f t="shared" si="10"/>
        <v>0</v>
      </c>
      <c r="AO7" s="9">
        <f>+IFERROR(IF($A7=1,IFERROR(data!Z13/data!X13,0),AO$14),0)</f>
        <v>0</v>
      </c>
      <c r="AP7" s="9">
        <f>+IF($A7=1,IFERROR(AK7*12/data!AT9,0),AP$14)</f>
        <v>0</v>
      </c>
      <c r="AR7" s="10">
        <f>+IF(A7=1,data!AU13,0)</f>
        <v>0</v>
      </c>
    </row>
    <row r="8" spans="1:44">
      <c r="A8" s="12">
        <f>IFERROR(+B8+B9+B10+B11+B12+B13,1)</f>
        <v>0</v>
      </c>
      <c r="B8" s="10">
        <f>IF(+data!C14&amp;"-"="-",0,+data!C14&amp;"-")</f>
        <v>0</v>
      </c>
      <c r="C8" s="10" t="str">
        <f t="shared" si="11"/>
        <v xml:space="preserve">Năm </v>
      </c>
      <c r="D8" s="11">
        <f>IFERROR(IF(A8=1,+data!AT14,D$14),0)</f>
        <v>0</v>
      </c>
      <c r="E8" s="11">
        <f>+data!AW14</f>
        <v>0</v>
      </c>
      <c r="F8" s="11">
        <f>+data!AV14</f>
        <v>0</v>
      </c>
      <c r="G8" s="15">
        <f>+IF($A8=1,data!AD14,G$14)</f>
        <v>0</v>
      </c>
      <c r="H8" s="9">
        <f t="shared" si="0"/>
        <v>0</v>
      </c>
      <c r="I8" s="15">
        <f>+IF($A8=1,data!AF14,I$14)</f>
        <v>0</v>
      </c>
      <c r="J8" s="9">
        <f t="shared" si="1"/>
        <v>0</v>
      </c>
      <c r="K8" s="15">
        <f>+IF($A8=1,data!D14,K$14)</f>
        <v>0</v>
      </c>
      <c r="L8" s="15">
        <f>+IF($A8=1,data!F14,L$14)</f>
        <v>0</v>
      </c>
      <c r="M8" s="15">
        <f>+IF($A8=1,data!AH14,M$14)</f>
        <v>0</v>
      </c>
      <c r="N8" s="18">
        <f>IF(A8=1,+data!I14,$N$14)</f>
        <v>0</v>
      </c>
      <c r="O8" s="9">
        <f>+IFERROR(IF($A8=1,IFERROR(data!G14/data!I14,0),O$14),0)</f>
        <v>0</v>
      </c>
      <c r="P8" s="9">
        <f>IFERROR(IF($A8=1,IFERROR(data!K14/data!I14*100,0),P$14),0)</f>
        <v>0</v>
      </c>
      <c r="Q8" s="11">
        <f>IF(A8=1,+data!E14,$Q$14)</f>
        <v>0</v>
      </c>
      <c r="R8" s="9">
        <f t="shared" si="2"/>
        <v>0</v>
      </c>
      <c r="S8" s="15">
        <f>+IF($A8=1,data!M14,S$14)</f>
        <v>0</v>
      </c>
      <c r="T8" s="15">
        <f>+IF($A8=1,data!N14,T$14)</f>
        <v>0</v>
      </c>
      <c r="U8" s="9">
        <f t="shared" si="3"/>
        <v>0</v>
      </c>
      <c r="V8" s="15">
        <f>+IF($A8=1,data!O14,V$14)</f>
        <v>0</v>
      </c>
      <c r="W8" s="9">
        <f t="shared" si="4"/>
        <v>0</v>
      </c>
      <c r="X8" s="15">
        <f>+IF($A8=1,data!P14,X$14)</f>
        <v>0</v>
      </c>
      <c r="Y8" s="9">
        <f t="shared" si="5"/>
        <v>0</v>
      </c>
      <c r="Z8" s="15">
        <f>+IF($A8=1,data!R14,Z$14)</f>
        <v>0</v>
      </c>
      <c r="AA8" s="15">
        <f t="shared" si="6"/>
        <v>0</v>
      </c>
      <c r="AB8" s="15">
        <f>+IF($A8=1,data!Q14,AB$14)</f>
        <v>0</v>
      </c>
      <c r="AC8" s="9">
        <f t="shared" si="7"/>
        <v>0</v>
      </c>
      <c r="AD8" s="15">
        <f>+IF($A8=1,data!S14,AD$14)</f>
        <v>0</v>
      </c>
      <c r="AE8" s="9">
        <f t="shared" si="8"/>
        <v>0</v>
      </c>
      <c r="AF8" s="9">
        <f>+IFERROR(IF($A8=1,IFERROR(+(data!M14-data!V14)/S8*100,0),AF$14),0)</f>
        <v>0</v>
      </c>
      <c r="AG8" s="9">
        <f>+IFERROR(IF($A8=1,IFERROR(data!U14/data!S14,0),AG$14),0)</f>
        <v>0</v>
      </c>
      <c r="AH8" s="9">
        <f>+IFERROR(IF($A8=1,IFERROR(data!T14/data!M14,0),AH$14),0)</f>
        <v>0</v>
      </c>
      <c r="AI8" s="16">
        <f>+IF($A8=1,IFERROR(S8*12/data!AT10,0),AI$14)</f>
        <v>0</v>
      </c>
      <c r="AJ8" s="15">
        <f>+IF($A8=1,data!X14,AJ$14)</f>
        <v>0</v>
      </c>
      <c r="AK8" s="15">
        <f>+IF($A8=1,data!Y14,AK$14)</f>
        <v>0</v>
      </c>
      <c r="AL8" s="9">
        <f t="shared" si="9"/>
        <v>0</v>
      </c>
      <c r="AM8" s="15">
        <f>+IF($A8=1,data!AB14,AM$14)</f>
        <v>0</v>
      </c>
      <c r="AN8" s="9">
        <f t="shared" si="10"/>
        <v>0</v>
      </c>
      <c r="AO8" s="9">
        <f>+IFERROR(IF($A8=1,IFERROR(data!Z14/data!X14,0),AO$14),0)</f>
        <v>0</v>
      </c>
      <c r="AP8" s="9">
        <f>+IF($A8=1,IFERROR(AK8*12/data!AT10,0),AP$14)</f>
        <v>0</v>
      </c>
      <c r="AR8" s="10">
        <f>+IF(A8=1,data!AU14,0)</f>
        <v>0</v>
      </c>
    </row>
    <row r="9" spans="1:44">
      <c r="A9" s="12">
        <f>IFERROR(+B9+B10+B11+B12+B13,1)</f>
        <v>0</v>
      </c>
      <c r="B9" s="10">
        <f>IF(+data!C15&amp;"-"="-",0,+data!C15&amp;"-")</f>
        <v>0</v>
      </c>
      <c r="C9" s="10" t="str">
        <f t="shared" si="11"/>
        <v xml:space="preserve">Năm </v>
      </c>
      <c r="D9" s="11">
        <f>IFERROR(IF(A9=1,+data!AT15,D$14),0)</f>
        <v>0</v>
      </c>
      <c r="E9" s="11">
        <f>+data!AW15</f>
        <v>0</v>
      </c>
      <c r="F9" s="11">
        <f>+data!AV15</f>
        <v>0</v>
      </c>
      <c r="G9" s="15">
        <f>+IF($A9=1,data!AD15,G$14)</f>
        <v>0</v>
      </c>
      <c r="H9" s="9">
        <f t="shared" si="0"/>
        <v>0</v>
      </c>
      <c r="I9" s="15">
        <f>+IF($A9=1,data!AF15,I$14)</f>
        <v>0</v>
      </c>
      <c r="J9" s="9">
        <f t="shared" si="1"/>
        <v>0</v>
      </c>
      <c r="K9" s="15">
        <f>+IF($A9=1,data!D15,K$14)</f>
        <v>0</v>
      </c>
      <c r="L9" s="15">
        <f>+IF($A9=1,data!F15,L$14)</f>
        <v>0</v>
      </c>
      <c r="M9" s="15">
        <f>+IF($A9=1,data!AH15,M$14)</f>
        <v>0</v>
      </c>
      <c r="N9" s="18">
        <f>IF(A9=1,+data!I15,$N$14)</f>
        <v>0</v>
      </c>
      <c r="O9" s="9">
        <f>+IFERROR(IF($A9=1,IFERROR(data!G15/data!I15,0),O$14),0)</f>
        <v>0</v>
      </c>
      <c r="P9" s="9">
        <f>IFERROR(IF($A9=1,IFERROR(data!K15/data!I15*100,0),P$14),0)</f>
        <v>0</v>
      </c>
      <c r="Q9" s="11">
        <f>IF(A9=1,+data!E15,$Q$14)</f>
        <v>0</v>
      </c>
      <c r="R9" s="9">
        <f t="shared" si="2"/>
        <v>0</v>
      </c>
      <c r="S9" s="15">
        <f>+IF($A9=1,data!M15,S$14)</f>
        <v>0</v>
      </c>
      <c r="T9" s="15">
        <f>+IF($A9=1,data!N15,T$14)</f>
        <v>0</v>
      </c>
      <c r="U9" s="9">
        <f t="shared" si="3"/>
        <v>0</v>
      </c>
      <c r="V9" s="15">
        <f>+IF($A9=1,data!O15,V$14)</f>
        <v>0</v>
      </c>
      <c r="W9" s="9">
        <f t="shared" si="4"/>
        <v>0</v>
      </c>
      <c r="X9" s="15">
        <f>+IF($A9=1,data!P15,X$14)</f>
        <v>0</v>
      </c>
      <c r="Y9" s="9">
        <f t="shared" si="5"/>
        <v>0</v>
      </c>
      <c r="Z9" s="15">
        <f>+IF($A9=1,data!R15,Z$14)</f>
        <v>0</v>
      </c>
      <c r="AA9" s="15">
        <f t="shared" si="6"/>
        <v>0</v>
      </c>
      <c r="AB9" s="15">
        <f>+IF($A9=1,data!Q15,AB$14)</f>
        <v>0</v>
      </c>
      <c r="AC9" s="9">
        <f t="shared" si="7"/>
        <v>0</v>
      </c>
      <c r="AD9" s="15">
        <f>+IF($A9=1,data!S15,AD$14)</f>
        <v>0</v>
      </c>
      <c r="AE9" s="9">
        <f t="shared" si="8"/>
        <v>0</v>
      </c>
      <c r="AF9" s="9">
        <f>+IFERROR(IF($A9=1,IFERROR(+(data!M15-data!V15)/S9*100,0),AF$14),0)</f>
        <v>0</v>
      </c>
      <c r="AG9" s="9">
        <f>+IFERROR(IF($A9=1,IFERROR(data!U15/data!S15,0),AG$14),0)</f>
        <v>0</v>
      </c>
      <c r="AH9" s="9">
        <f>+IFERROR(IF($A9=1,IFERROR(data!T15/data!M15,0),AH$14),0)</f>
        <v>0</v>
      </c>
      <c r="AI9" s="16">
        <f>+IF($A9=1,IFERROR(S9*12/data!AT11,0),AI$14)</f>
        <v>0</v>
      </c>
      <c r="AJ9" s="15">
        <f>+IF($A9=1,data!X15,AJ$14)</f>
        <v>0</v>
      </c>
      <c r="AK9" s="15">
        <f>+IF($A9=1,data!Y15,AK$14)</f>
        <v>0</v>
      </c>
      <c r="AL9" s="9">
        <f t="shared" si="9"/>
        <v>0</v>
      </c>
      <c r="AM9" s="15">
        <f>+IF($A9=1,data!AB15,AM$14)</f>
        <v>0</v>
      </c>
      <c r="AN9" s="9">
        <f t="shared" si="10"/>
        <v>0</v>
      </c>
      <c r="AO9" s="9">
        <f>+IFERROR(IF($A9=1,IFERROR(data!Z15/data!X15,0),AO$14),0)</f>
        <v>0</v>
      </c>
      <c r="AP9" s="9">
        <f>+IF($A9=1,IFERROR(AK9*12/data!AT11,0),AP$14)</f>
        <v>0</v>
      </c>
      <c r="AR9" s="10">
        <f>+IF(A9=1,data!AU15,0)</f>
        <v>0</v>
      </c>
    </row>
    <row r="10" spans="1:44">
      <c r="A10" s="12">
        <f>IFERROR(+B10+B11+B12+B13,1)</f>
        <v>0</v>
      </c>
      <c r="B10" s="10">
        <f>IF(+data!C16&amp;"-"="-",0,+data!C16&amp;"-")</f>
        <v>0</v>
      </c>
      <c r="C10" s="10" t="str">
        <f t="shared" si="11"/>
        <v xml:space="preserve">Năm </v>
      </c>
      <c r="D10" s="11">
        <f>IFERROR(IF(A10=1,+data!AT16,D$14),0)</f>
        <v>0</v>
      </c>
      <c r="E10" s="11">
        <f>+data!AW16</f>
        <v>0</v>
      </c>
      <c r="F10" s="11">
        <f>+data!AV16</f>
        <v>0</v>
      </c>
      <c r="G10" s="15">
        <f>+IF($A10=1,data!AD16,G$14)</f>
        <v>0</v>
      </c>
      <c r="H10" s="9">
        <f t="shared" si="0"/>
        <v>0</v>
      </c>
      <c r="I10" s="15">
        <f>+IF($A10=1,data!AF16,I$14)</f>
        <v>0</v>
      </c>
      <c r="J10" s="9">
        <f t="shared" si="1"/>
        <v>0</v>
      </c>
      <c r="K10" s="15">
        <f>+IF($A10=1,data!D16,K$14)</f>
        <v>0</v>
      </c>
      <c r="L10" s="15">
        <f>+IF($A10=1,data!F16,L$14)</f>
        <v>0</v>
      </c>
      <c r="M10" s="15">
        <f>+IF($A10=1,data!AH16,M$14)</f>
        <v>0</v>
      </c>
      <c r="N10" s="18">
        <f>IF(A10=1,+data!I16,$N$14)</f>
        <v>0</v>
      </c>
      <c r="O10" s="9">
        <f>+IFERROR(IF($A10=1,IFERROR(data!G16/data!I16,0),O$14),0)</f>
        <v>0</v>
      </c>
      <c r="P10" s="9">
        <f>IFERROR(IF($A10=1,IFERROR(data!K16/data!I16*100,0),P$14),0)</f>
        <v>0</v>
      </c>
      <c r="Q10" s="11">
        <f>IF(A10=1,+data!E16,$Q$14)</f>
        <v>0</v>
      </c>
      <c r="R10" s="9">
        <f t="shared" si="2"/>
        <v>0</v>
      </c>
      <c r="S10" s="15">
        <f>+IF($A10=1,data!M16,S$14)</f>
        <v>0</v>
      </c>
      <c r="T10" s="15">
        <f>+IF($A10=1,data!N16,T$14)</f>
        <v>0</v>
      </c>
      <c r="U10" s="9">
        <f t="shared" si="3"/>
        <v>0</v>
      </c>
      <c r="V10" s="15">
        <f>+IF($A10=1,data!O16,V$14)</f>
        <v>0</v>
      </c>
      <c r="W10" s="9">
        <f t="shared" si="4"/>
        <v>0</v>
      </c>
      <c r="X10" s="15">
        <f>+IF($A10=1,data!P16,X$14)</f>
        <v>0</v>
      </c>
      <c r="Y10" s="9">
        <f t="shared" si="5"/>
        <v>0</v>
      </c>
      <c r="Z10" s="15">
        <f>+IF($A10=1,data!R16,Z$14)</f>
        <v>0</v>
      </c>
      <c r="AA10" s="15">
        <f t="shared" si="6"/>
        <v>0</v>
      </c>
      <c r="AB10" s="15">
        <f>+IF($A10=1,data!Q16,AB$14)</f>
        <v>0</v>
      </c>
      <c r="AC10" s="9">
        <f t="shared" si="7"/>
        <v>0</v>
      </c>
      <c r="AD10" s="15">
        <f>+IF($A10=1,data!S16,AD$14)</f>
        <v>0</v>
      </c>
      <c r="AE10" s="9">
        <f t="shared" si="8"/>
        <v>0</v>
      </c>
      <c r="AF10" s="9">
        <f>+IFERROR(IF($A10=1,IFERROR(+(data!M16-data!V16)/S10*100,0),AF$14),0)</f>
        <v>0</v>
      </c>
      <c r="AG10" s="9">
        <f>+IFERROR(IF($A10=1,IFERROR(data!U16/data!S16,0),AG$14),0)</f>
        <v>0</v>
      </c>
      <c r="AH10" s="9">
        <f>+IFERROR(IF($A10=1,IFERROR(data!T16/data!M16,0),AH$14),0)</f>
        <v>0</v>
      </c>
      <c r="AI10" s="16">
        <f>+IF($A10=1,IFERROR(S10*12/data!AT12,0),AI$14)</f>
        <v>0</v>
      </c>
      <c r="AJ10" s="15">
        <f>+IF($A10=1,data!X16,AJ$14)</f>
        <v>0</v>
      </c>
      <c r="AK10" s="15">
        <f>+IF($A10=1,data!Y16,AK$14)</f>
        <v>0</v>
      </c>
      <c r="AL10" s="9">
        <f t="shared" si="9"/>
        <v>0</v>
      </c>
      <c r="AM10" s="15">
        <f>+IF($A10=1,data!AB16,AM$14)</f>
        <v>0</v>
      </c>
      <c r="AN10" s="9">
        <f t="shared" si="10"/>
        <v>0</v>
      </c>
      <c r="AO10" s="9">
        <f>+IFERROR(IF($A10=1,IFERROR(data!Z16/data!X16,0),AO$14),0)</f>
        <v>0</v>
      </c>
      <c r="AP10" s="9">
        <f>+IF($A10=1,IFERROR(AK10*12/data!AT12,0),AP$14)</f>
        <v>0</v>
      </c>
      <c r="AR10" s="10">
        <f>+IF(A10=1,data!AU16,0)</f>
        <v>0</v>
      </c>
    </row>
    <row r="11" spans="1:44">
      <c r="A11" s="12">
        <f>IFERROR(+B13+B12+B11,1)</f>
        <v>0</v>
      </c>
      <c r="B11" s="10">
        <f>IF(+data!C17&amp;"-"="-",0,+data!C17&amp;"-")</f>
        <v>0</v>
      </c>
      <c r="C11" s="10" t="str">
        <f t="shared" si="11"/>
        <v xml:space="preserve">Năm </v>
      </c>
      <c r="D11" s="11">
        <f>IFERROR(IF(A11=1,+data!AT17,D$14),0)</f>
        <v>0</v>
      </c>
      <c r="E11" s="11">
        <f>+data!AW17</f>
        <v>0</v>
      </c>
      <c r="F11" s="11">
        <f>+data!AV17</f>
        <v>0</v>
      </c>
      <c r="G11" s="15">
        <f>+IF($A11=1,data!AD17,G$14)</f>
        <v>0</v>
      </c>
      <c r="H11" s="9">
        <f t="shared" si="0"/>
        <v>0</v>
      </c>
      <c r="I11" s="15">
        <f>+IF($A11=1,data!AF17,I$14)</f>
        <v>0</v>
      </c>
      <c r="J11" s="9">
        <f t="shared" si="1"/>
        <v>0</v>
      </c>
      <c r="K11" s="15">
        <f>+IF($A11=1,data!D17,K$14)</f>
        <v>0</v>
      </c>
      <c r="L11" s="15">
        <f>+IF($A11=1,data!F17,L$14)</f>
        <v>0</v>
      </c>
      <c r="M11" s="15">
        <f>+IF($A11=1,data!AH17,M$14)</f>
        <v>0</v>
      </c>
      <c r="N11" s="18">
        <f>IF(A11=1,+data!I17,$N$14)</f>
        <v>0</v>
      </c>
      <c r="O11" s="9">
        <f>+IFERROR(IF($A11=1,IFERROR(data!G17/data!I17,0),O$14),0)</f>
        <v>0</v>
      </c>
      <c r="P11" s="9">
        <f>IFERROR(IF($A11=1,IFERROR(data!K17/data!I17*100,0),P$14),0)</f>
        <v>0</v>
      </c>
      <c r="Q11" s="11">
        <f>IF(A11=1,+data!E17,$Q$14)</f>
        <v>0</v>
      </c>
      <c r="R11" s="9">
        <f t="shared" si="2"/>
        <v>0</v>
      </c>
      <c r="S11" s="15">
        <f>+IF($A11=1,data!M17,S$14)</f>
        <v>0</v>
      </c>
      <c r="T11" s="15">
        <f>+IF($A11=1,data!N17,T$14)</f>
        <v>0</v>
      </c>
      <c r="U11" s="9">
        <f t="shared" si="3"/>
        <v>0</v>
      </c>
      <c r="V11" s="15">
        <f>+IF($A11=1,data!O17,V$14)</f>
        <v>0</v>
      </c>
      <c r="W11" s="9">
        <f t="shared" si="4"/>
        <v>0</v>
      </c>
      <c r="X11" s="15">
        <f>+IF($A11=1,data!P17,X$14)</f>
        <v>0</v>
      </c>
      <c r="Y11" s="9">
        <f t="shared" si="5"/>
        <v>0</v>
      </c>
      <c r="Z11" s="15">
        <f>+IF($A11=1,data!R17,Z$14)</f>
        <v>0</v>
      </c>
      <c r="AA11" s="15">
        <f t="shared" si="6"/>
        <v>0</v>
      </c>
      <c r="AB11" s="15">
        <f>+IF($A11=1,data!Q17,AB$14)</f>
        <v>0</v>
      </c>
      <c r="AC11" s="9">
        <f t="shared" si="7"/>
        <v>0</v>
      </c>
      <c r="AD11" s="15">
        <f>+IF($A11=1,data!S17,AD$14)</f>
        <v>0</v>
      </c>
      <c r="AE11" s="9">
        <f t="shared" si="8"/>
        <v>0</v>
      </c>
      <c r="AF11" s="9">
        <f>+IFERROR(IF($A11=1,IFERROR(+(data!M17-data!V17)/S11*100,0),AF$14),0)</f>
        <v>0</v>
      </c>
      <c r="AG11" s="9">
        <f>+IFERROR(IF($A11=1,IFERROR(data!U17/data!S17,0),AG$14),0)</f>
        <v>0</v>
      </c>
      <c r="AH11" s="9">
        <f>+IFERROR(IF($A11=1,IFERROR(data!T17/data!M17,0),AH$14),0)</f>
        <v>0</v>
      </c>
      <c r="AI11" s="16">
        <f>+IF($A11=1,IFERROR(S11*12/data!AT13,0),AI$14)</f>
        <v>0</v>
      </c>
      <c r="AJ11" s="15">
        <f>+IF($A11=1,data!X17,AJ$14)</f>
        <v>0</v>
      </c>
      <c r="AK11" s="15">
        <f>+IF($A11=1,data!Y17,AK$14)</f>
        <v>0</v>
      </c>
      <c r="AL11" s="9">
        <f t="shared" si="9"/>
        <v>0</v>
      </c>
      <c r="AM11" s="15">
        <f>+IF($A11=1,data!AB17,AM$14)</f>
        <v>0</v>
      </c>
      <c r="AN11" s="9">
        <f t="shared" si="10"/>
        <v>0</v>
      </c>
      <c r="AO11" s="9">
        <f>+IFERROR(IF($A11=1,IFERROR(data!Z17/data!X17,0),AO$14),0)</f>
        <v>0</v>
      </c>
      <c r="AP11" s="9">
        <f>+IF($A11=1,IFERROR(AK11*12/data!AT13,0),AP$14)</f>
        <v>0</v>
      </c>
      <c r="AR11" s="10">
        <f>+IF(A11=1,data!AU17,0)</f>
        <v>0</v>
      </c>
    </row>
    <row r="12" spans="1:44">
      <c r="A12" s="12">
        <f>IFERROR(+B13+B12,1)</f>
        <v>0</v>
      </c>
      <c r="B12" s="10">
        <f>IF(+data!C18&amp;"-"="-",0,+data!C18&amp;"-")</f>
        <v>0</v>
      </c>
      <c r="C12" s="10" t="str">
        <f t="shared" si="11"/>
        <v xml:space="preserve">Năm </v>
      </c>
      <c r="D12" s="11">
        <f>IFERROR(IF(A12=1,+data!AT18,D$14),0)</f>
        <v>0</v>
      </c>
      <c r="E12" s="11">
        <f>+data!AW18</f>
        <v>0</v>
      </c>
      <c r="F12" s="11">
        <f>+data!AV18</f>
        <v>0</v>
      </c>
      <c r="G12" s="15">
        <f>+IF($A12=1,data!AD18,G$14)</f>
        <v>0</v>
      </c>
      <c r="H12" s="9">
        <f t="shared" si="0"/>
        <v>0</v>
      </c>
      <c r="I12" s="15">
        <f>+IF($A12=1,data!AF18,I$14)</f>
        <v>0</v>
      </c>
      <c r="J12" s="9">
        <f t="shared" si="1"/>
        <v>0</v>
      </c>
      <c r="K12" s="15">
        <f>+IF($A12=1,data!D18,K$14)</f>
        <v>0</v>
      </c>
      <c r="L12" s="15">
        <f>+IF($A12=1,data!F18,L$14)</f>
        <v>0</v>
      </c>
      <c r="M12" s="15">
        <f>+IF($A12=1,data!AH18,M$14)</f>
        <v>0</v>
      </c>
      <c r="N12" s="18">
        <f>IF(A12=1,+data!I18,$N$14)</f>
        <v>0</v>
      </c>
      <c r="O12" s="9">
        <f>+IFERROR(IF($A12=1,IFERROR(data!G18/data!I18,0),O$14),0)</f>
        <v>0</v>
      </c>
      <c r="P12" s="9">
        <f>IFERROR(IF($A12=1,IFERROR(data!K18/data!I18*100,0),P$14),0)</f>
        <v>0</v>
      </c>
      <c r="Q12" s="11">
        <f>IF(A12=1,+data!E18,$Q$14)</f>
        <v>0</v>
      </c>
      <c r="R12" s="9">
        <f t="shared" si="2"/>
        <v>0</v>
      </c>
      <c r="S12" s="15">
        <f>+IF($A12=1,data!M18,S$14)</f>
        <v>0</v>
      </c>
      <c r="T12" s="15">
        <f>+IF($A12=1,data!N18,T$14)</f>
        <v>0</v>
      </c>
      <c r="U12" s="9">
        <f t="shared" si="3"/>
        <v>0</v>
      </c>
      <c r="V12" s="15">
        <f>+IF($A12=1,data!O18,V$14)</f>
        <v>0</v>
      </c>
      <c r="W12" s="9">
        <f t="shared" si="4"/>
        <v>0</v>
      </c>
      <c r="X12" s="15">
        <f>+IF($A12=1,data!P18,X$14)</f>
        <v>0</v>
      </c>
      <c r="Y12" s="9">
        <f t="shared" si="5"/>
        <v>0</v>
      </c>
      <c r="Z12" s="15">
        <f>+IF($A12=1,data!R18,Z$14)</f>
        <v>0</v>
      </c>
      <c r="AA12" s="15">
        <f t="shared" si="6"/>
        <v>0</v>
      </c>
      <c r="AB12" s="15">
        <f>+IF($A12=1,data!Q18,AB$14)</f>
        <v>0</v>
      </c>
      <c r="AC12" s="9">
        <f t="shared" si="7"/>
        <v>0</v>
      </c>
      <c r="AD12" s="15">
        <f>+IF($A12=1,data!S18,AD$14)</f>
        <v>0</v>
      </c>
      <c r="AE12" s="9">
        <f t="shared" si="8"/>
        <v>0</v>
      </c>
      <c r="AF12" s="9">
        <f>+IFERROR(IF($A12=1,IFERROR(+(data!M18-data!V18)/S12*100,0),AF$14),0)</f>
        <v>0</v>
      </c>
      <c r="AG12" s="9">
        <f>+IFERROR(IF($A12=1,IFERROR(data!U18/data!S18,0),AG$14),0)</f>
        <v>0</v>
      </c>
      <c r="AH12" s="9">
        <f>+IFERROR(IF($A12=1,IFERROR(data!T18/data!M18,0),AH$14),0)</f>
        <v>0</v>
      </c>
      <c r="AI12" s="16">
        <f>+IF($A12=1,IFERROR(S12*12/data!AT14,0),AI$14)</f>
        <v>0</v>
      </c>
      <c r="AJ12" s="15">
        <f>+IF($A12=1,data!X18,AJ$14)</f>
        <v>0</v>
      </c>
      <c r="AK12" s="15">
        <f>+IF($A12=1,data!Y18,AK$14)</f>
        <v>0</v>
      </c>
      <c r="AL12" s="9">
        <f t="shared" si="9"/>
        <v>0</v>
      </c>
      <c r="AM12" s="15">
        <f>+IF($A12=1,data!AB18,AM$14)</f>
        <v>0</v>
      </c>
      <c r="AN12" s="9">
        <f t="shared" si="10"/>
        <v>0</v>
      </c>
      <c r="AO12" s="9">
        <f>+IFERROR(IF($A12=1,IFERROR(data!Z18/data!X18,0),AO$14),0)</f>
        <v>0</v>
      </c>
      <c r="AP12" s="9">
        <f>+IF($A12=1,IFERROR(AK12*12/data!AT14,0),AP$14)</f>
        <v>0</v>
      </c>
      <c r="AR12" s="10">
        <f>+IF(A12=1,data!AU18,0)</f>
        <v>0</v>
      </c>
    </row>
    <row r="13" spans="1:44">
      <c r="A13" s="12">
        <f>IFERROR(+B14+B13,1)</f>
        <v>0</v>
      </c>
      <c r="B13" s="10">
        <f>IF(+data!C19&amp;"-"="-",0,+data!C19&amp;"-")</f>
        <v>0</v>
      </c>
      <c r="C13" s="10" t="str">
        <f t="shared" si="11"/>
        <v xml:space="preserve">Năm </v>
      </c>
      <c r="D13" s="11">
        <f>IFERROR(IF(A13=1,+data!AT19,D$14),0)</f>
        <v>0</v>
      </c>
      <c r="E13" s="11">
        <f>+data!AW19</f>
        <v>0</v>
      </c>
      <c r="F13" s="11">
        <f>+data!AV19</f>
        <v>0</v>
      </c>
      <c r="G13" s="15">
        <f>+IF($A13=1,data!AD19,G$14)</f>
        <v>0</v>
      </c>
      <c r="H13" s="9">
        <f t="shared" si="0"/>
        <v>0</v>
      </c>
      <c r="I13" s="15">
        <f>+IF($A13=1,data!AF19,I$14)</f>
        <v>0</v>
      </c>
      <c r="J13" s="9">
        <f t="shared" si="1"/>
        <v>0</v>
      </c>
      <c r="K13" s="15">
        <f>+IF($A13=1,data!D19,K$14)</f>
        <v>0</v>
      </c>
      <c r="L13" s="15">
        <f>+IF($A13=1,data!F19,L$14)</f>
        <v>0</v>
      </c>
      <c r="M13" s="15">
        <f>+IF($A13=1,data!AH19,M$14)</f>
        <v>0</v>
      </c>
      <c r="N13" s="18">
        <f>IF(A13=1,+data!I19,$N$14)</f>
        <v>0</v>
      </c>
      <c r="O13" s="9">
        <f>+IFERROR(IF($A13=1,IFERROR(data!G19/data!I19,0),O$14),0)</f>
        <v>0</v>
      </c>
      <c r="P13" s="9">
        <f>IFERROR(IF($A13=1,IFERROR(data!K19/data!I19*100,0),P$14),0)</f>
        <v>0</v>
      </c>
      <c r="Q13" s="11">
        <f>IF(A13=1,+data!E19,$Q$14)</f>
        <v>0</v>
      </c>
      <c r="R13" s="9">
        <f t="shared" si="2"/>
        <v>0</v>
      </c>
      <c r="S13" s="15">
        <f>+IF($A13=1,data!M19,S$14)</f>
        <v>0</v>
      </c>
      <c r="T13" s="15">
        <f>+IF($A13=1,data!N19,T$14)</f>
        <v>0</v>
      </c>
      <c r="U13" s="9">
        <f t="shared" si="3"/>
        <v>0</v>
      </c>
      <c r="V13" s="15">
        <f>+IF($A13=1,data!O19,V$14)</f>
        <v>0</v>
      </c>
      <c r="W13" s="9">
        <f t="shared" si="4"/>
        <v>0</v>
      </c>
      <c r="X13" s="15">
        <f>+IF($A13=1,data!P19,X$14)</f>
        <v>0</v>
      </c>
      <c r="Y13" s="9">
        <f t="shared" si="5"/>
        <v>0</v>
      </c>
      <c r="Z13" s="15">
        <f>+IF($A13=1,data!R19,Z$14)</f>
        <v>0</v>
      </c>
      <c r="AA13" s="15">
        <f t="shared" si="6"/>
        <v>0</v>
      </c>
      <c r="AB13" s="15">
        <f>+IF($A13=1,data!Q19,AB$14)</f>
        <v>0</v>
      </c>
      <c r="AC13" s="9">
        <f t="shared" si="7"/>
        <v>0</v>
      </c>
      <c r="AD13" s="15">
        <f>+IF($A13=1,data!S19,AD$14)</f>
        <v>0</v>
      </c>
      <c r="AE13" s="9">
        <f t="shared" si="8"/>
        <v>0</v>
      </c>
      <c r="AF13" s="9">
        <f>+IFERROR(IF($A13=1,IFERROR(+(data!M19-data!V19)/S13*100,0),AF$14),0)</f>
        <v>0</v>
      </c>
      <c r="AG13" s="9">
        <f>+IFERROR(IF($A13=1,IFERROR(data!U19/data!S19,0),AG$14),0)</f>
        <v>0</v>
      </c>
      <c r="AH13" s="9">
        <f>+IFERROR(IF($A13=1,IFERROR(data!T19/data!M19,0),AH$14),0)</f>
        <v>0</v>
      </c>
      <c r="AI13" s="16">
        <f>+IF($A13=1,IFERROR(S13*12/data!AT15,0),AI$14)</f>
        <v>0</v>
      </c>
      <c r="AJ13" s="15">
        <f>+IF($A13=1,data!X19,AJ$14)</f>
        <v>0</v>
      </c>
      <c r="AK13" s="15">
        <f>+IF($A13=1,data!Y19,AK$14)</f>
        <v>0</v>
      </c>
      <c r="AL13" s="9">
        <f t="shared" si="9"/>
        <v>0</v>
      </c>
      <c r="AM13" s="15">
        <f>+IF($A13=1,data!AB19,AM$14)</f>
        <v>0</v>
      </c>
      <c r="AN13" s="9">
        <f t="shared" si="10"/>
        <v>0</v>
      </c>
      <c r="AO13" s="9">
        <f>+IFERROR(IF($A13=1,IFERROR(data!Z19/data!X19,0),AO$14),0)</f>
        <v>0</v>
      </c>
      <c r="AP13" s="9">
        <f>+IF($A13=1,IFERROR(AK13*12/data!AT15,0),AP$14)</f>
        <v>0</v>
      </c>
      <c r="AR13" s="10">
        <f>+IF(A13=1,data!AU19,0)</f>
        <v>0</v>
      </c>
    </row>
    <row r="14" spans="1:44">
      <c r="A14" s="12">
        <f>+SUM(A2:A13)</f>
        <v>0</v>
      </c>
      <c r="C14" s="10" t="str">
        <f>+"Năm "&amp;LEFT(data!B8,4)</f>
        <v xml:space="preserve">Năm </v>
      </c>
      <c r="D14" s="11">
        <f>+IFERROR(SUMIFS(D2:D13,A2:A13,1)/A14,0)</f>
        <v>0</v>
      </c>
      <c r="E14" s="11">
        <f>+E13</f>
        <v>0</v>
      </c>
      <c r="F14" s="11">
        <f>+F13</f>
        <v>0</v>
      </c>
      <c r="G14" s="8">
        <f>+SUMIFS(G2:G13,$A$2:$A$13,1)</f>
        <v>0</v>
      </c>
      <c r="H14" s="9">
        <f>+IFERROR(G14*12/D14*100/A14,0)</f>
        <v>0</v>
      </c>
      <c r="I14" s="8">
        <f>+SUMIFS(I2:I13,$A$2:$A$13,1)</f>
        <v>0</v>
      </c>
      <c r="J14" s="9">
        <f>+IFERROR(I14*12/A14/D14*100,0)</f>
        <v>0</v>
      </c>
      <c r="K14" s="8">
        <f>+SUMIFS(K2:K13,$A$2:$A$13,1)</f>
        <v>0</v>
      </c>
      <c r="L14" s="8">
        <f>+SUMIFS(L2:L13,$A$2:$A$13,1)</f>
        <v>0</v>
      </c>
      <c r="M14" s="8">
        <f>+SUMIFS(M2:M13,$A$2:$A$13,1)</f>
        <v>0</v>
      </c>
      <c r="N14" s="18">
        <f>+SUMIFS(N2:N13,$A$2:$A$13,1)</f>
        <v>0</v>
      </c>
      <c r="O14" s="9">
        <f>+IFERROR(SUMIFS(O2:O13,$A$2:$A$13,1)/A14,0)</f>
        <v>0</v>
      </c>
      <c r="P14" s="9">
        <f>IFERROR(SUMIFS(P2:P13,$A$2:$A$13,1)/A14,0)</f>
        <v>0</v>
      </c>
      <c r="Q14" s="18">
        <f>+SUMIFS(Q2:Q13,$A$2:$A$13,1)</f>
        <v>0</v>
      </c>
      <c r="R14" s="9">
        <f t="shared" si="2"/>
        <v>0</v>
      </c>
      <c r="S14" s="8">
        <f>+SUMIFS(S2:S13,$A$2:$A$13,1)</f>
        <v>0</v>
      </c>
      <c r="T14" s="8">
        <f>+SUMIFS(T2:T13,$A$2:$A$13,1)</f>
        <v>0</v>
      </c>
      <c r="U14" s="9">
        <f>+IFERROR(T14/S14,0)</f>
        <v>0</v>
      </c>
      <c r="V14" s="8">
        <f>+SUMIFS(V2:V13,$A$2:$A$13,1)</f>
        <v>0</v>
      </c>
      <c r="W14" s="9">
        <f>IFERROR(V14/T14*100,0)</f>
        <v>0</v>
      </c>
      <c r="X14" s="8">
        <f>+SUMIFS(X2:X13,$A$2:$A$13,1)</f>
        <v>0</v>
      </c>
      <c r="Y14" s="9">
        <f>+IFERROR(X14/T14*100,0)</f>
        <v>0</v>
      </c>
      <c r="Z14" s="8">
        <f>+SUMIFS(Z2:Z13,$A$2:$A$13,1)</f>
        <v>0</v>
      </c>
      <c r="AA14" s="8">
        <f>+IFERROR(Z14/T14*100,0)</f>
        <v>0</v>
      </c>
      <c r="AB14" s="8">
        <f>+SUMIFS(AB2:AB13,$A$2:$A$13,1)</f>
        <v>0</v>
      </c>
      <c r="AC14" s="9">
        <f>+IFERROR(AB14/T14*100,0)</f>
        <v>0</v>
      </c>
      <c r="AD14" s="8">
        <f>+SUMIFS(AD2:AD13,$A$2:$A$13,1)</f>
        <v>0</v>
      </c>
      <c r="AE14" s="9">
        <f>+IFERROR(AD14/S14,0)</f>
        <v>0</v>
      </c>
      <c r="AF14" s="9">
        <f>+IFERROR(SUMIFS(AF2:AF13,$A$2:$A$13,1)/A14,0)</f>
        <v>0</v>
      </c>
      <c r="AG14" s="9">
        <f>+IFERROR(SUMIFS(AG2:AG13,$A$2:$A$13,1)/A14,0)</f>
        <v>0</v>
      </c>
      <c r="AH14" s="9">
        <f>+IFERROR(SUMIFS(AH2:AH13,$A$2:$A$13,1)/A14,0)</f>
        <v>0</v>
      </c>
      <c r="AI14" s="16">
        <f>IFERROR(S14/$A$14*12/AI16,0)</f>
        <v>0</v>
      </c>
      <c r="AJ14" s="8">
        <f>+SUMIFS(AJ2:AJ13,$A$2:$A$13,1)</f>
        <v>0</v>
      </c>
      <c r="AK14" s="8">
        <f>+SUMIFS(AK2:AK13,$A$2:$A$13,1)</f>
        <v>0</v>
      </c>
      <c r="AL14" s="9">
        <f>+IFERROR(AK14/AJ14,0)</f>
        <v>0</v>
      </c>
      <c r="AM14" s="8">
        <f>+SUMIFS(AM2:AM13,$A$2:$A$13,1)</f>
        <v>0</v>
      </c>
      <c r="AN14" s="9">
        <f>+IFERROR(AM14/AD14*100,0)</f>
        <v>0</v>
      </c>
      <c r="AO14" s="9">
        <f>+IFERROR(SUMIFS(AO2:AO13,$A$2:$A$13,1)/A14,0)</f>
        <v>0</v>
      </c>
      <c r="AP14" s="9">
        <f>IFERROR(AK14/$A$14*12/AI16,0)</f>
        <v>0</v>
      </c>
      <c r="AR14" s="10">
        <f>+SUM(AR2:AR13)</f>
        <v>0</v>
      </c>
    </row>
    <row r="15" spans="1:44">
      <c r="AI15" s="9">
        <f>+AR14</f>
        <v>0</v>
      </c>
    </row>
    <row r="16" spans="1:44">
      <c r="AI16" s="9" t="e">
        <f>+AI15/A14</f>
        <v>#DIV/0!</v>
      </c>
    </row>
    <row r="23" spans="4:11">
      <c r="D23" s="7"/>
      <c r="E23" s="7"/>
      <c r="F23" s="7"/>
      <c r="G23" s="7"/>
      <c r="I23" s="7"/>
      <c r="K23" s="7"/>
    </row>
    <row r="32" spans="4:11">
      <c r="D32" s="7"/>
      <c r="E32" s="7"/>
      <c r="F32" s="7"/>
      <c r="G32" s="7"/>
      <c r="I32" s="7"/>
      <c r="K32" s="7"/>
    </row>
    <row r="39" spans="4:11">
      <c r="D39" s="7"/>
      <c r="E39" s="7"/>
      <c r="F39" s="7"/>
      <c r="G39" s="7"/>
      <c r="I39" s="7"/>
      <c r="K39" s="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getdata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dcterms:created xsi:type="dcterms:W3CDTF">2020-12-30T04:21:18Z</dcterms:created>
  <dcterms:modified xsi:type="dcterms:W3CDTF">2021-03-26T07:00:13Z</dcterms:modified>
  <cp:category/>
</cp:coreProperties>
</file>