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30" windowWidth="23655" windowHeight="9150" activeTab="1"/>
  </bookViews>
  <sheets>
    <sheet name="data" sheetId="1" r:id="rId1"/>
    <sheet name="getdata" sheetId="2" r:id="rId2"/>
  </sheets>
  <calcPr calcId="125725"/>
</workbook>
</file>

<file path=xl/calcChain.xml><?xml version="1.0" encoding="utf-8"?>
<calcChain xmlns="http://schemas.openxmlformats.org/spreadsheetml/2006/main">
  <c r="A1" i="2"/>
  <c r="C14"/>
  <c r="AM13"/>
  <c r="B13"/>
  <c r="A13" s="1"/>
  <c r="B12"/>
  <c r="B11"/>
  <c r="B10"/>
  <c r="A10" s="1"/>
  <c r="B9"/>
  <c r="A9" s="1"/>
  <c r="B8"/>
  <c r="A8" s="1"/>
  <c r="B7"/>
  <c r="A7" s="1"/>
  <c r="B6"/>
  <c r="A6" s="1"/>
  <c r="B5"/>
  <c r="A5" s="1"/>
  <c r="B4"/>
  <c r="A4" s="1"/>
  <c r="B3"/>
  <c r="A3" s="1"/>
  <c r="F2"/>
  <c r="B2"/>
  <c r="A2" s="1"/>
  <c r="C1"/>
  <c r="BF14" i="1"/>
  <c r="BE14"/>
  <c r="BD14"/>
  <c r="BB14"/>
  <c r="BA14"/>
  <c r="AZ14"/>
  <c r="AY14"/>
  <c r="AX14"/>
  <c r="BF13"/>
  <c r="BE13"/>
  <c r="BD13"/>
  <c r="BB13"/>
  <c r="BA13"/>
  <c r="AZ13"/>
  <c r="AY13"/>
  <c r="AX13"/>
  <c r="BF12"/>
  <c r="BE12"/>
  <c r="BD12"/>
  <c r="BB12"/>
  <c r="BA12"/>
  <c r="AZ12"/>
  <c r="AY12"/>
  <c r="AX12"/>
  <c r="BF11"/>
  <c r="BE11"/>
  <c r="BD11"/>
  <c r="BB11"/>
  <c r="BA11"/>
  <c r="AZ11"/>
  <c r="AY11"/>
  <c r="AX11"/>
  <c r="BF10"/>
  <c r="BE10"/>
  <c r="BD10"/>
  <c r="BB10"/>
  <c r="BA10"/>
  <c r="AZ10"/>
  <c r="AY10"/>
  <c r="AX10"/>
  <c r="BF9"/>
  <c r="BE9"/>
  <c r="BD9"/>
  <c r="BB9"/>
  <c r="BA9"/>
  <c r="AZ9"/>
  <c r="AY9"/>
  <c r="AX9"/>
  <c r="BF8"/>
  <c r="BE8"/>
  <c r="BD8"/>
  <c r="BB8"/>
  <c r="BA8"/>
  <c r="AZ8"/>
  <c r="AY8"/>
  <c r="AX8"/>
  <c r="BF7"/>
  <c r="BE7"/>
  <c r="BD7"/>
  <c r="BB7"/>
  <c r="BA7"/>
  <c r="AZ7"/>
  <c r="AY7"/>
  <c r="AX7"/>
  <c r="BF6"/>
  <c r="BE6"/>
  <c r="BD6"/>
  <c r="BB6"/>
  <c r="BA6"/>
  <c r="AZ6"/>
  <c r="AY6"/>
  <c r="AX6"/>
  <c r="BF5"/>
  <c r="BE5"/>
  <c r="BD5"/>
  <c r="BB5"/>
  <c r="BA5"/>
  <c r="AZ5"/>
  <c r="AY5"/>
  <c r="AX5"/>
  <c r="BI4"/>
  <c r="BI5" s="1"/>
  <c r="BF4"/>
  <c r="BE4"/>
  <c r="BD4"/>
  <c r="BB4"/>
  <c r="BA4"/>
  <c r="AZ4"/>
  <c r="AY4"/>
  <c r="AX4"/>
  <c r="BJ3"/>
  <c r="E2" i="2" s="1"/>
  <c r="BI3" i="1"/>
  <c r="BF3"/>
  <c r="BE3"/>
  <c r="BD3"/>
  <c r="BB3"/>
  <c r="BC3" s="1"/>
  <c r="BC4" s="1"/>
  <c r="BC5" s="1"/>
  <c r="BC6" s="1"/>
  <c r="BC7" s="1"/>
  <c r="BC8" s="1"/>
  <c r="BC9" s="1"/>
  <c r="BC10" s="1"/>
  <c r="BC11" s="1"/>
  <c r="BC12" s="1"/>
  <c r="BC13" s="1"/>
  <c r="BC14" s="1"/>
  <c r="BA3"/>
  <c r="AZ3"/>
  <c r="AY3"/>
  <c r="AX3"/>
  <c r="C6" i="2" l="1"/>
  <c r="C10"/>
  <c r="C2"/>
  <c r="C5"/>
  <c r="C9"/>
  <c r="C13"/>
  <c r="C4"/>
  <c r="C8"/>
  <c r="F4"/>
  <c r="BI6" i="1"/>
  <c r="C3" i="2"/>
  <c r="C7"/>
  <c r="BJ4" i="1"/>
  <c r="A12" i="2"/>
  <c r="F3"/>
  <c r="A11"/>
  <c r="AJ11" l="1"/>
  <c r="AC11"/>
  <c r="I11"/>
  <c r="N11"/>
  <c r="AI11"/>
  <c r="S11"/>
  <c r="C11"/>
  <c r="A14"/>
  <c r="Q14"/>
  <c r="W14"/>
  <c r="M14"/>
  <c r="AC14"/>
  <c r="L14"/>
  <c r="S14"/>
  <c r="AM14"/>
  <c r="F5"/>
  <c r="BI7" i="1"/>
  <c r="I14" i="2"/>
  <c r="Y14"/>
  <c r="K14"/>
  <c r="AI14"/>
  <c r="N14"/>
  <c r="U14"/>
  <c r="G14"/>
  <c r="AA14"/>
  <c r="E3"/>
  <c r="BJ5" i="1"/>
  <c r="N12" i="2"/>
  <c r="AA12"/>
  <c r="W12"/>
  <c r="S12"/>
  <c r="K12"/>
  <c r="C12"/>
  <c r="AJ12"/>
  <c r="AC12"/>
  <c r="Q12"/>
  <c r="I12"/>
  <c r="AJ14"/>
  <c r="BJ6" i="1" l="1"/>
  <c r="E4" i="2"/>
  <c r="V14"/>
  <c r="U6"/>
  <c r="U5"/>
  <c r="U13"/>
  <c r="U2"/>
  <c r="U4"/>
  <c r="U10"/>
  <c r="U9"/>
  <c r="U8"/>
  <c r="U3"/>
  <c r="U7"/>
  <c r="Z14"/>
  <c r="Y3"/>
  <c r="Y7"/>
  <c r="Y6"/>
  <c r="Y5"/>
  <c r="Y13"/>
  <c r="Y2"/>
  <c r="Y4"/>
  <c r="Y10"/>
  <c r="Y9"/>
  <c r="Y8"/>
  <c r="AN14"/>
  <c r="AM10"/>
  <c r="AM8"/>
  <c r="AM6"/>
  <c r="AM2"/>
  <c r="AM9"/>
  <c r="AM4"/>
  <c r="AM7"/>
  <c r="AM5"/>
  <c r="AM3"/>
  <c r="M7"/>
  <c r="M10"/>
  <c r="M9"/>
  <c r="M6"/>
  <c r="M5"/>
  <c r="M13"/>
  <c r="M2"/>
  <c r="M4"/>
  <c r="M8"/>
  <c r="M3"/>
  <c r="G10"/>
  <c r="G5"/>
  <c r="G13"/>
  <c r="G6"/>
  <c r="G2"/>
  <c r="G9"/>
  <c r="G4"/>
  <c r="G7"/>
  <c r="G8"/>
  <c r="G3"/>
  <c r="K10"/>
  <c r="K5"/>
  <c r="K8"/>
  <c r="K13"/>
  <c r="K6"/>
  <c r="K2"/>
  <c r="K9"/>
  <c r="K4"/>
  <c r="K7"/>
  <c r="K3"/>
  <c r="AD14"/>
  <c r="AC2"/>
  <c r="AC3"/>
  <c r="AC10"/>
  <c r="AC9"/>
  <c r="AC8"/>
  <c r="AC7"/>
  <c r="AC6"/>
  <c r="AC5"/>
  <c r="AC13"/>
  <c r="AC4"/>
  <c r="AE14"/>
  <c r="O14"/>
  <c r="AF14"/>
  <c r="P14"/>
  <c r="D14"/>
  <c r="AO14"/>
  <c r="AG14"/>
  <c r="AB14"/>
  <c r="AA7"/>
  <c r="AA10"/>
  <c r="AA5"/>
  <c r="AA3"/>
  <c r="AA13"/>
  <c r="AA6"/>
  <c r="AA2"/>
  <c r="AA9"/>
  <c r="AA4"/>
  <c r="AA8"/>
  <c r="AI13"/>
  <c r="AI3"/>
  <c r="AI7"/>
  <c r="AI6"/>
  <c r="AI2"/>
  <c r="AI9"/>
  <c r="AI4"/>
  <c r="AI10"/>
  <c r="AI5"/>
  <c r="AI8"/>
  <c r="F6"/>
  <c r="BI8" i="1"/>
  <c r="L7" i="2"/>
  <c r="L6"/>
  <c r="L5"/>
  <c r="L13"/>
  <c r="L2"/>
  <c r="L4"/>
  <c r="L10"/>
  <c r="L9"/>
  <c r="L8"/>
  <c r="L3"/>
  <c r="AH14"/>
  <c r="R14"/>
  <c r="Q6"/>
  <c r="Q4"/>
  <c r="Q2"/>
  <c r="Q3"/>
  <c r="Q10"/>
  <c r="Q9"/>
  <c r="Q8"/>
  <c r="Q7"/>
  <c r="Q5"/>
  <c r="Q13"/>
  <c r="AK14"/>
  <c r="AP14"/>
  <c r="AL14"/>
  <c r="AJ8"/>
  <c r="AJ3"/>
  <c r="AJ7"/>
  <c r="AJ10"/>
  <c r="AJ9"/>
  <c r="AJ6"/>
  <c r="AJ5"/>
  <c r="AJ13"/>
  <c r="AJ2"/>
  <c r="AJ4"/>
  <c r="N6"/>
  <c r="N7"/>
  <c r="N2"/>
  <c r="N4"/>
  <c r="N10"/>
  <c r="N5"/>
  <c r="N13"/>
  <c r="N8"/>
  <c r="N9"/>
  <c r="N3"/>
  <c r="J14"/>
  <c r="I9"/>
  <c r="I7"/>
  <c r="I6"/>
  <c r="I5"/>
  <c r="I13"/>
  <c r="I2"/>
  <c r="I4"/>
  <c r="I10"/>
  <c r="I8"/>
  <c r="I3"/>
  <c r="T14"/>
  <c r="S6"/>
  <c r="S2"/>
  <c r="S9"/>
  <c r="S7"/>
  <c r="S4"/>
  <c r="S10"/>
  <c r="S5"/>
  <c r="S8"/>
  <c r="S13"/>
  <c r="S3"/>
  <c r="X14"/>
  <c r="W5"/>
  <c r="W3"/>
  <c r="W6"/>
  <c r="W2"/>
  <c r="W9"/>
  <c r="W4"/>
  <c r="W7"/>
  <c r="W10"/>
  <c r="W8"/>
  <c r="W13"/>
  <c r="M11"/>
  <c r="M12"/>
  <c r="Y11"/>
  <c r="Y12"/>
  <c r="G12"/>
  <c r="AM12"/>
  <c r="K11"/>
  <c r="AA11"/>
  <c r="U11"/>
  <c r="L11"/>
  <c r="U12"/>
  <c r="L12"/>
  <c r="AI12"/>
  <c r="G11"/>
  <c r="W11"/>
  <c r="AM11"/>
  <c r="Q11"/>
  <c r="R6" l="1"/>
  <c r="R2"/>
  <c r="R9"/>
  <c r="R3"/>
  <c r="R4"/>
  <c r="R10"/>
  <c r="R5"/>
  <c r="R13"/>
  <c r="R8"/>
  <c r="R7"/>
  <c r="R12"/>
  <c r="R11"/>
  <c r="AO10"/>
  <c r="AO8"/>
  <c r="AO6"/>
  <c r="AO5"/>
  <c r="AO13"/>
  <c r="AO2"/>
  <c r="AO4"/>
  <c r="AO9"/>
  <c r="AO3"/>
  <c r="AO7"/>
  <c r="AO12"/>
  <c r="AO11"/>
  <c r="AD6"/>
  <c r="AD3"/>
  <c r="AD10"/>
  <c r="AD5"/>
  <c r="AD13"/>
  <c r="AD8"/>
  <c r="AD2"/>
  <c r="AD9"/>
  <c r="AD4"/>
  <c r="AD7"/>
  <c r="AD11"/>
  <c r="AD12"/>
  <c r="Z10"/>
  <c r="Z5"/>
  <c r="Z13"/>
  <c r="Z8"/>
  <c r="Z6"/>
  <c r="Z2"/>
  <c r="Z9"/>
  <c r="Z4"/>
  <c r="Z3"/>
  <c r="Z7"/>
  <c r="Z11"/>
  <c r="Z12"/>
  <c r="AL10"/>
  <c r="AL2"/>
  <c r="AL5"/>
  <c r="AL13"/>
  <c r="AL3"/>
  <c r="AL6"/>
  <c r="AL9"/>
  <c r="AL4"/>
  <c r="AL7"/>
  <c r="AL8"/>
  <c r="AL11"/>
  <c r="AL12"/>
  <c r="AG6"/>
  <c r="AG13"/>
  <c r="AG2"/>
  <c r="AG10"/>
  <c r="AG9"/>
  <c r="AG8"/>
  <c r="AG7"/>
  <c r="AG5"/>
  <c r="AG4"/>
  <c r="AG3"/>
  <c r="AG11"/>
  <c r="AG12"/>
  <c r="AF3"/>
  <c r="AF7"/>
  <c r="AF6"/>
  <c r="AF5"/>
  <c r="AF13"/>
  <c r="AF2"/>
  <c r="AF4"/>
  <c r="AF10"/>
  <c r="AF9"/>
  <c r="AF8"/>
  <c r="AF12"/>
  <c r="AF11"/>
  <c r="V6"/>
  <c r="V2"/>
  <c r="V9"/>
  <c r="V4"/>
  <c r="V7"/>
  <c r="V10"/>
  <c r="V5"/>
  <c r="V13"/>
  <c r="V8"/>
  <c r="V3"/>
  <c r="V11"/>
  <c r="V12"/>
  <c r="J8"/>
  <c r="J10"/>
  <c r="J5"/>
  <c r="J13"/>
  <c r="J2"/>
  <c r="J6"/>
  <c r="J9"/>
  <c r="J3"/>
  <c r="J4"/>
  <c r="J7"/>
  <c r="J11"/>
  <c r="J12"/>
  <c r="P9"/>
  <c r="P7"/>
  <c r="P6"/>
  <c r="P5"/>
  <c r="P13"/>
  <c r="P2"/>
  <c r="P4"/>
  <c r="P10"/>
  <c r="P8"/>
  <c r="P3"/>
  <c r="P12"/>
  <c r="P11"/>
  <c r="AK7"/>
  <c r="AK6"/>
  <c r="AK5"/>
  <c r="AK13"/>
  <c r="AK2"/>
  <c r="AK4"/>
  <c r="AK10"/>
  <c r="AK9"/>
  <c r="AK8"/>
  <c r="AK3"/>
  <c r="AK12"/>
  <c r="AK11"/>
  <c r="AH4"/>
  <c r="AH3"/>
  <c r="AH6"/>
  <c r="AH9"/>
  <c r="AH7"/>
  <c r="AH10"/>
  <c r="AH5"/>
  <c r="AH13"/>
  <c r="AH8"/>
  <c r="AH2"/>
  <c r="AH12"/>
  <c r="AH11"/>
  <c r="D8"/>
  <c r="D10"/>
  <c r="D9"/>
  <c r="D3"/>
  <c r="D6"/>
  <c r="D5"/>
  <c r="D13"/>
  <c r="D2"/>
  <c r="D4"/>
  <c r="D7"/>
  <c r="D12"/>
  <c r="D11"/>
  <c r="AE6"/>
  <c r="AE9"/>
  <c r="AE7"/>
  <c r="AE10"/>
  <c r="AE5"/>
  <c r="AE8"/>
  <c r="AE13"/>
  <c r="AE3"/>
  <c r="AE2"/>
  <c r="AE4"/>
  <c r="AE11"/>
  <c r="AE12"/>
  <c r="AN6"/>
  <c r="AN13"/>
  <c r="AN2"/>
  <c r="AN10"/>
  <c r="AN9"/>
  <c r="AN8"/>
  <c r="AN3"/>
  <c r="AN7"/>
  <c r="AN5"/>
  <c r="AN4"/>
  <c r="AN11"/>
  <c r="AN12"/>
  <c r="E5"/>
  <c r="BJ7" i="1"/>
  <c r="H14" i="2"/>
  <c r="X4"/>
  <c r="X2"/>
  <c r="X10"/>
  <c r="X9"/>
  <c r="X8"/>
  <c r="X7"/>
  <c r="X6"/>
  <c r="X5"/>
  <c r="X13"/>
  <c r="X3"/>
  <c r="X11"/>
  <c r="X12"/>
  <c r="O6"/>
  <c r="O4"/>
  <c r="O10"/>
  <c r="O5"/>
  <c r="O8"/>
  <c r="O13"/>
  <c r="O3"/>
  <c r="O2"/>
  <c r="O9"/>
  <c r="O7"/>
  <c r="O11"/>
  <c r="O12"/>
  <c r="AP7"/>
  <c r="AP10"/>
  <c r="AP5"/>
  <c r="AP13"/>
  <c r="AP2"/>
  <c r="AP6"/>
  <c r="AP9"/>
  <c r="AP4"/>
  <c r="AP3"/>
  <c r="AP8"/>
  <c r="AP11"/>
  <c r="AP12"/>
  <c r="BI9" i="1"/>
  <c r="F7" i="2"/>
  <c r="T10"/>
  <c r="T9"/>
  <c r="T7"/>
  <c r="T6"/>
  <c r="T5"/>
  <c r="T13"/>
  <c r="T2"/>
  <c r="T4"/>
  <c r="T8"/>
  <c r="T3"/>
  <c r="T12"/>
  <c r="T11"/>
  <c r="AB7"/>
  <c r="AB6"/>
  <c r="AB5"/>
  <c r="AB13"/>
  <c r="AB2"/>
  <c r="AB4"/>
  <c r="AB10"/>
  <c r="AB9"/>
  <c r="AB8"/>
  <c r="AB3"/>
  <c r="AB12"/>
  <c r="AB11"/>
  <c r="H6" l="1"/>
  <c r="H5"/>
  <c r="H2"/>
  <c r="H4"/>
  <c r="H3"/>
  <c r="H10"/>
  <c r="H9"/>
  <c r="H8"/>
  <c r="H7"/>
  <c r="H13"/>
  <c r="H11"/>
  <c r="H12"/>
  <c r="E6"/>
  <c r="BJ8" i="1"/>
  <c r="F8" i="2"/>
  <c r="BI10" i="1"/>
  <c r="E7" i="2" l="1"/>
  <c r="BJ9" i="1"/>
  <c r="F9" i="2"/>
  <c r="BI11" i="1"/>
  <c r="BJ10" l="1"/>
  <c r="E8" i="2"/>
  <c r="F10"/>
  <c r="BI12" i="1"/>
  <c r="BI13" l="1"/>
  <c r="F11" i="2"/>
  <c r="E9"/>
  <c r="BJ11" i="1"/>
  <c r="E10" i="2" l="1"/>
  <c r="BJ12" i="1"/>
  <c r="F12" i="2"/>
  <c r="BI14" i="1"/>
  <c r="F13" i="2" s="1"/>
  <c r="F14" s="1"/>
  <c r="E11" l="1"/>
  <c r="BJ13" i="1"/>
  <c r="BJ14" l="1"/>
  <c r="E13" i="2" s="1"/>
  <c r="E14" s="1"/>
  <c r="E12"/>
</calcChain>
</file>

<file path=xl/sharedStrings.xml><?xml version="1.0" encoding="utf-8"?>
<sst xmlns="http://schemas.openxmlformats.org/spreadsheetml/2006/main" count="78" uniqueCount="77">
  <si>
    <t>phoi</t>
  </si>
  <si>
    <t>de</t>
  </si>
  <si>
    <t>sinh ra</t>
  </si>
  <si>
    <t>chet</t>
  </si>
  <si>
    <t>kho</t>
  </si>
  <si>
    <t>coi</t>
  </si>
  <si>
    <t>tat</t>
  </si>
  <si>
    <t>con song</t>
  </si>
  <si>
    <t>nai cai</t>
  </si>
  <si>
    <t>van de</t>
  </si>
  <si>
    <t>con cai</t>
  </si>
  <si>
    <t>so nai phoi lai</t>
  </si>
  <si>
    <t>so nai de lon hon 7 con</t>
  </si>
  <si>
    <t>tông số ngày mang thai</t>
  </si>
  <si>
    <t>tổng số ngày cho phoi nai cai sua</t>
  </si>
  <si>
    <t>số nái cai sữa phối</t>
  </si>
  <si>
    <t>số nái phối trong 7 ngày</t>
  </si>
  <si>
    <t>Số heo con chết theo mẹ</t>
  </si>
  <si>
    <t>Pss</t>
  </si>
  <si>
    <t>tông số ngày cai</t>
  </si>
  <si>
    <t>loai</t>
  </si>
  <si>
    <t>tang</t>
  </si>
  <si>
    <t>thit giam</t>
  </si>
  <si>
    <t>thit tang</t>
  </si>
  <si>
    <t>duc tang</t>
  </si>
  <si>
    <t>duc giam</t>
  </si>
  <si>
    <t>tỷ lệ 7 ngày</t>
  </si>
  <si>
    <t>so ngay cho phoi</t>
  </si>
  <si>
    <t>Số nái loại</t>
  </si>
  <si>
    <t>số nái chết</t>
  </si>
  <si>
    <t>nai tang</t>
  </si>
  <si>
    <t>dan nai</t>
  </si>
  <si>
    <t>so nai phoi lan 1</t>
  </si>
  <si>
    <t>tb so ngay cai</t>
  </si>
  <si>
    <t>khoang cach mang thai</t>
  </si>
  <si>
    <t>hb</t>
  </si>
  <si>
    <t>duc</t>
  </si>
  <si>
    <t>Tháng</t>
  </si>
  <si>
    <t>Tổng số nái sinh sản cuối kỳ</t>
  </si>
  <si>
    <t>Tổng số đực cuối kỳ</t>
  </si>
  <si>
    <t>Tổng số hậu bị cuối kỳ</t>
  </si>
  <si>
    <t>Số nái loại thải</t>
  </si>
  <si>
    <t>Tỷ lệ loại thải</t>
  </si>
  <si>
    <t>Số nái chết</t>
  </si>
  <si>
    <t>Tỷ lệ nái chết</t>
  </si>
  <si>
    <t>Tổng số nái phối</t>
  </si>
  <si>
    <t>Số nái phối lần 1</t>
  </si>
  <si>
    <t>Số nái phối lại</t>
  </si>
  <si>
    <t>Số nái hậu bị được phối giống</t>
  </si>
  <si>
    <t>Số ngày chờ phối TB</t>
  </si>
  <si>
    <t>% Nái phối trong vòng 7 ngày</t>
  </si>
  <si>
    <t>Số nái đẻ</t>
  </si>
  <si>
    <t>Tỷ lệ đẻ</t>
  </si>
  <si>
    <t>Tổng số con sinh ra</t>
  </si>
  <si>
    <t>Số con sinh ra TB/ổ</t>
  </si>
  <si>
    <t>Số con chết non</t>
  </si>
  <si>
    <t>Tỷ lệ chết non</t>
  </si>
  <si>
    <t>Số con chết khô</t>
  </si>
  <si>
    <t>Tỷ lệ chết khô</t>
  </si>
  <si>
    <t>Số con dị tật</t>
  </si>
  <si>
    <t>Tỷ lệ tật</t>
  </si>
  <si>
    <t>TB số con nhỏ/lứa (&lt;0,6Kg)</t>
  </si>
  <si>
    <t>Tỷ lệ loại nhỏ (&lt;0,6Kg)</t>
  </si>
  <si>
    <t>Tổng sinh sống</t>
  </si>
  <si>
    <t>Sinh sống TB/ổ</t>
  </si>
  <si>
    <t>% Nái đẻ dưới 7 con/ổ</t>
  </si>
  <si>
    <t>Trọng lượng sinh sống TB/con</t>
  </si>
  <si>
    <t>Thời gian chửa trung bình (ngày)</t>
  </si>
  <si>
    <t>Số lứa/nái sinh sản/năm</t>
  </si>
  <si>
    <t>Số heo nái cai sữa</t>
  </si>
  <si>
    <t>Tổng số heo con cai sữa</t>
  </si>
  <si>
    <t>Trung bình số con/nái cai sữa</t>
  </si>
  <si>
    <t>Trung bình số con/nái đẻ</t>
  </si>
  <si>
    <t>Số heo con chết</t>
  </si>
  <si>
    <t>Tỷ lệ chết theo mẹ</t>
  </si>
  <si>
    <t>Tuổi cai sữa trung bình (ngày)</t>
  </si>
  <si>
    <t>Số con cai sữa/nái sinh sản/năm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</si>
</sst>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zoomScale="70" zoomScaleNormal="70" workbookViewId="0">
      <selection activeCell="F37" sqref="F37"/>
    </sheetView>
  </sheetViews>
  <sheetFormatPr defaultColWidth="7.5703125" defaultRowHeight="15"/>
  <cols>
    <col min="1" max="2" width="7.5703125" style="5"/>
    <col min="3" max="3" width="11.42578125" customWidth="1"/>
    <col min="15" max="15" width="7.5703125" style="1"/>
    <col min="17" max="20" width="7.5703125" style="1"/>
    <col min="21" max="22" width="7.5703125" style="5"/>
    <col min="23" max="23" width="7.5703125" style="1"/>
    <col min="24" max="49" width="7.5703125" style="5"/>
    <col min="50" max="51" width="7.85546875" style="1" customWidth="1"/>
    <col min="52" max="52" width="7.5703125" style="3"/>
    <col min="55" max="55" width="12.42578125" customWidth="1"/>
    <col min="56" max="56" width="7.5703125" style="1"/>
    <col min="57" max="58" width="7.5703125" style="4"/>
    <col min="61" max="61" width="13.140625" customWidth="1"/>
  </cols>
  <sheetData>
    <row r="1" spans="1:68" s="6" customFormat="1" ht="63" customHeight="1">
      <c r="A1" s="8"/>
      <c r="B1" s="8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8" t="s">
        <v>5</v>
      </c>
      <c r="J1" s="8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8" t="s">
        <v>17</v>
      </c>
      <c r="V1" s="8" t="s">
        <v>18</v>
      </c>
      <c r="W1" s="6" t="s">
        <v>19</v>
      </c>
      <c r="X1" s="8"/>
      <c r="Y1" s="8" t="s">
        <v>20</v>
      </c>
      <c r="Z1" s="8"/>
      <c r="AA1" s="8" t="s">
        <v>3</v>
      </c>
      <c r="AB1" s="8"/>
      <c r="AC1" s="8" t="s">
        <v>21</v>
      </c>
      <c r="AD1" s="8"/>
      <c r="AE1" s="8" t="s">
        <v>22</v>
      </c>
      <c r="AF1" s="8"/>
      <c r="AG1" s="8" t="s">
        <v>23</v>
      </c>
      <c r="AH1" s="8"/>
      <c r="AI1" s="8" t="s">
        <v>24</v>
      </c>
      <c r="AJ1" s="8"/>
      <c r="AK1" s="8" t="s">
        <v>25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7" t="s">
        <v>26</v>
      </c>
      <c r="AY1" s="7" t="s">
        <v>27</v>
      </c>
      <c r="AZ1" s="9" t="s">
        <v>28</v>
      </c>
      <c r="BA1" s="8" t="s">
        <v>29</v>
      </c>
      <c r="BB1" s="6" t="s">
        <v>30</v>
      </c>
      <c r="BC1" s="6" t="s">
        <v>31</v>
      </c>
      <c r="BD1" s="6" t="s">
        <v>32</v>
      </c>
      <c r="BE1" s="7" t="s">
        <v>33</v>
      </c>
      <c r="BF1" s="7" t="s">
        <v>34</v>
      </c>
      <c r="BI1" s="8" t="s">
        <v>35</v>
      </c>
      <c r="BJ1" s="8" t="s">
        <v>36</v>
      </c>
    </row>
    <row r="2" spans="1:68"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W2" s="3"/>
      <c r="AX2" s="3"/>
      <c r="AY2" s="3"/>
      <c r="AZ2" s="5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>
      <c r="AX3" s="4">
        <f t="shared" ref="AX3:AX14" si="0">IFERROR(IF(S3=0,0,T3/S3*100),0)</f>
        <v>0</v>
      </c>
      <c r="AY3" s="4">
        <f t="shared" ref="AY3:AY14" si="1">IFERROR(IF(S3=0,0,+R3/S3),0)</f>
        <v>0</v>
      </c>
      <c r="AZ3" s="5">
        <f t="shared" ref="AZ3:AZ14" si="2">+Y3</f>
        <v>0</v>
      </c>
      <c r="BA3" s="1">
        <f t="shared" ref="BA3:BA14" si="3">+AA3</f>
        <v>0</v>
      </c>
      <c r="BB3">
        <f t="shared" ref="BB3:BB14" si="4">+AC3</f>
        <v>0</v>
      </c>
      <c r="BC3">
        <f>+$A$2+BB3-BA3-AZ3</f>
        <v>0</v>
      </c>
      <c r="BD3" s="1">
        <f t="shared" ref="BD3:BD14" si="5">+D3-O3</f>
        <v>0</v>
      </c>
      <c r="BE3" s="4">
        <f t="shared" ref="BE3:BE14" si="6">IFERROR(IF(L3=0,0,+W3/L3),0)</f>
        <v>0</v>
      </c>
      <c r="BF3" s="4">
        <f t="shared" ref="BF3:BF14" si="7">IFERROR(IF(E3=0,0,+Q3/E3),0)</f>
        <v>0</v>
      </c>
      <c r="BI3">
        <f>+B2+AG3-AE3</f>
        <v>0</v>
      </c>
      <c r="BJ3">
        <f>+C2+AI3-AK3</f>
        <v>0</v>
      </c>
    </row>
    <row r="4" spans="1:68" s="1" customFormat="1">
      <c r="A4" s="5"/>
      <c r="B4" s="5"/>
      <c r="U4" s="5"/>
      <c r="V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>
        <f t="shared" si="0"/>
        <v>0</v>
      </c>
      <c r="AY4" s="4">
        <f t="shared" si="1"/>
        <v>0</v>
      </c>
      <c r="AZ4" s="5">
        <f t="shared" si="2"/>
        <v>0</v>
      </c>
      <c r="BA4" s="5">
        <f t="shared" si="3"/>
        <v>0</v>
      </c>
      <c r="BB4" s="5">
        <f t="shared" si="4"/>
        <v>0</v>
      </c>
      <c r="BC4" s="1">
        <f>+BC3+BB4-BA4-AZ4</f>
        <v>0</v>
      </c>
      <c r="BD4" s="1">
        <f t="shared" si="5"/>
        <v>0</v>
      </c>
      <c r="BE4" s="4">
        <f t="shared" si="6"/>
        <v>0</v>
      </c>
      <c r="BF4" s="4">
        <f t="shared" si="7"/>
        <v>0</v>
      </c>
      <c r="BI4" s="5">
        <f t="shared" ref="BI4:BI14" si="8">+BI3+AG4-AE4</f>
        <v>0</v>
      </c>
      <c r="BJ4" s="1">
        <f t="shared" ref="BJ4:BJ14" si="9">+BJ3+AI4-AK4</f>
        <v>0</v>
      </c>
    </row>
    <row r="5" spans="1:68" s="1" customFormat="1">
      <c r="A5" s="5"/>
      <c r="B5" s="5"/>
      <c r="U5" s="5"/>
      <c r="V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>
        <f t="shared" si="0"/>
        <v>0</v>
      </c>
      <c r="AY5" s="4">
        <f t="shared" si="1"/>
        <v>0</v>
      </c>
      <c r="AZ5" s="5">
        <f t="shared" si="2"/>
        <v>0</v>
      </c>
      <c r="BA5" s="5">
        <f t="shared" si="3"/>
        <v>0</v>
      </c>
      <c r="BB5" s="5">
        <f t="shared" si="4"/>
        <v>0</v>
      </c>
      <c r="BC5" s="3">
        <f t="shared" ref="BC5:BC14" si="10">+BC4-BA5+BB5-AZ5</f>
        <v>0</v>
      </c>
      <c r="BD5" s="1">
        <f t="shared" si="5"/>
        <v>0</v>
      </c>
      <c r="BE5" s="4">
        <f t="shared" si="6"/>
        <v>0</v>
      </c>
      <c r="BF5" s="4">
        <f t="shared" si="7"/>
        <v>0</v>
      </c>
      <c r="BI5" s="5">
        <f t="shared" si="8"/>
        <v>0</v>
      </c>
      <c r="BJ5" s="5">
        <f t="shared" si="9"/>
        <v>0</v>
      </c>
    </row>
    <row r="6" spans="1:68" s="1" customFormat="1">
      <c r="A6" s="5"/>
      <c r="B6" s="5"/>
      <c r="U6" s="5"/>
      <c r="V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4">
        <f t="shared" si="0"/>
        <v>0</v>
      </c>
      <c r="AY6" s="4">
        <f t="shared" si="1"/>
        <v>0</v>
      </c>
      <c r="AZ6" s="5">
        <f t="shared" si="2"/>
        <v>0</v>
      </c>
      <c r="BA6" s="5">
        <f t="shared" si="3"/>
        <v>0</v>
      </c>
      <c r="BB6" s="5">
        <f t="shared" si="4"/>
        <v>0</v>
      </c>
      <c r="BC6" s="3">
        <f t="shared" si="10"/>
        <v>0</v>
      </c>
      <c r="BD6" s="1">
        <f t="shared" si="5"/>
        <v>0</v>
      </c>
      <c r="BE6" s="4">
        <f t="shared" si="6"/>
        <v>0</v>
      </c>
      <c r="BF6" s="4">
        <f t="shared" si="7"/>
        <v>0</v>
      </c>
      <c r="BI6" s="5">
        <f t="shared" si="8"/>
        <v>0</v>
      </c>
      <c r="BJ6" s="5">
        <f t="shared" si="9"/>
        <v>0</v>
      </c>
    </row>
    <row r="7" spans="1:68" s="1" customFormat="1">
      <c r="A7" s="5"/>
      <c r="B7" s="5"/>
      <c r="U7" s="5"/>
      <c r="V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4">
        <f t="shared" si="0"/>
        <v>0</v>
      </c>
      <c r="AY7" s="4">
        <f t="shared" si="1"/>
        <v>0</v>
      </c>
      <c r="AZ7" s="5">
        <f t="shared" si="2"/>
        <v>0</v>
      </c>
      <c r="BA7" s="5">
        <f t="shared" si="3"/>
        <v>0</v>
      </c>
      <c r="BB7" s="5">
        <f t="shared" si="4"/>
        <v>0</v>
      </c>
      <c r="BC7" s="3">
        <f t="shared" si="10"/>
        <v>0</v>
      </c>
      <c r="BD7" s="1">
        <f t="shared" si="5"/>
        <v>0</v>
      </c>
      <c r="BE7" s="4">
        <f t="shared" si="6"/>
        <v>0</v>
      </c>
      <c r="BF7" s="4">
        <f t="shared" si="7"/>
        <v>0</v>
      </c>
      <c r="BI7" s="5">
        <f t="shared" si="8"/>
        <v>0</v>
      </c>
      <c r="BJ7" s="5">
        <f t="shared" si="9"/>
        <v>0</v>
      </c>
    </row>
    <row r="8" spans="1:68" s="1" customFormat="1">
      <c r="A8" s="5"/>
      <c r="B8" s="5"/>
      <c r="U8" s="5"/>
      <c r="V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4">
        <f t="shared" si="0"/>
        <v>0</v>
      </c>
      <c r="AY8" s="4">
        <f t="shared" si="1"/>
        <v>0</v>
      </c>
      <c r="AZ8" s="5">
        <f t="shared" si="2"/>
        <v>0</v>
      </c>
      <c r="BA8" s="5">
        <f t="shared" si="3"/>
        <v>0</v>
      </c>
      <c r="BB8" s="5">
        <f t="shared" si="4"/>
        <v>0</v>
      </c>
      <c r="BC8" s="3">
        <f t="shared" si="10"/>
        <v>0</v>
      </c>
      <c r="BD8" s="1">
        <f t="shared" si="5"/>
        <v>0</v>
      </c>
      <c r="BE8" s="4">
        <f t="shared" si="6"/>
        <v>0</v>
      </c>
      <c r="BF8" s="4">
        <f t="shared" si="7"/>
        <v>0</v>
      </c>
      <c r="BI8" s="5">
        <f t="shared" si="8"/>
        <v>0</v>
      </c>
      <c r="BJ8" s="5">
        <f t="shared" si="9"/>
        <v>0</v>
      </c>
    </row>
    <row r="9" spans="1:68" s="1" customFormat="1">
      <c r="A9" s="5"/>
      <c r="B9" s="5"/>
      <c r="U9" s="5"/>
      <c r="V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4">
        <f t="shared" si="0"/>
        <v>0</v>
      </c>
      <c r="AY9" s="4">
        <f t="shared" si="1"/>
        <v>0</v>
      </c>
      <c r="AZ9" s="5">
        <f t="shared" si="2"/>
        <v>0</v>
      </c>
      <c r="BA9" s="5">
        <f t="shared" si="3"/>
        <v>0</v>
      </c>
      <c r="BB9" s="5">
        <f t="shared" si="4"/>
        <v>0</v>
      </c>
      <c r="BC9" s="3">
        <f t="shared" si="10"/>
        <v>0</v>
      </c>
      <c r="BD9" s="1">
        <f t="shared" si="5"/>
        <v>0</v>
      </c>
      <c r="BE9" s="4">
        <f t="shared" si="6"/>
        <v>0</v>
      </c>
      <c r="BF9" s="4">
        <f t="shared" si="7"/>
        <v>0</v>
      </c>
      <c r="BI9" s="5">
        <f t="shared" si="8"/>
        <v>0</v>
      </c>
      <c r="BJ9" s="5">
        <f t="shared" si="9"/>
        <v>0</v>
      </c>
    </row>
    <row r="10" spans="1:68" s="1" customFormat="1">
      <c r="A10" s="5"/>
      <c r="B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4">
        <f t="shared" si="0"/>
        <v>0</v>
      </c>
      <c r="AY10" s="4">
        <f t="shared" si="1"/>
        <v>0</v>
      </c>
      <c r="AZ10" s="5">
        <f t="shared" si="2"/>
        <v>0</v>
      </c>
      <c r="BA10" s="5">
        <f t="shared" si="3"/>
        <v>0</v>
      </c>
      <c r="BB10" s="5">
        <f t="shared" si="4"/>
        <v>0</v>
      </c>
      <c r="BC10" s="3">
        <f t="shared" si="10"/>
        <v>0</v>
      </c>
      <c r="BD10" s="1">
        <f t="shared" si="5"/>
        <v>0</v>
      </c>
      <c r="BE10" s="4">
        <f t="shared" si="6"/>
        <v>0</v>
      </c>
      <c r="BF10" s="4">
        <f t="shared" si="7"/>
        <v>0</v>
      </c>
      <c r="BI10" s="5">
        <f t="shared" si="8"/>
        <v>0</v>
      </c>
      <c r="BJ10" s="5">
        <f t="shared" si="9"/>
        <v>0</v>
      </c>
    </row>
    <row r="11" spans="1:68" s="1" customFormat="1">
      <c r="A11" s="5"/>
      <c r="B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4">
        <f t="shared" si="0"/>
        <v>0</v>
      </c>
      <c r="AY11" s="4">
        <f t="shared" si="1"/>
        <v>0</v>
      </c>
      <c r="AZ11" s="5">
        <f t="shared" si="2"/>
        <v>0</v>
      </c>
      <c r="BA11" s="5">
        <f t="shared" si="3"/>
        <v>0</v>
      </c>
      <c r="BB11" s="5">
        <f t="shared" si="4"/>
        <v>0</v>
      </c>
      <c r="BC11" s="3">
        <f t="shared" si="10"/>
        <v>0</v>
      </c>
      <c r="BD11" s="1">
        <f t="shared" si="5"/>
        <v>0</v>
      </c>
      <c r="BE11" s="4">
        <f t="shared" si="6"/>
        <v>0</v>
      </c>
      <c r="BF11" s="4">
        <f t="shared" si="7"/>
        <v>0</v>
      </c>
      <c r="BI11" s="5">
        <f t="shared" si="8"/>
        <v>0</v>
      </c>
      <c r="BJ11" s="5">
        <f t="shared" si="9"/>
        <v>0</v>
      </c>
    </row>
    <row r="12" spans="1:68">
      <c r="AX12" s="4">
        <f t="shared" si="0"/>
        <v>0</v>
      </c>
      <c r="AY12" s="4">
        <f t="shared" si="1"/>
        <v>0</v>
      </c>
      <c r="AZ12" s="5">
        <f t="shared" si="2"/>
        <v>0</v>
      </c>
      <c r="BA12" s="5">
        <f t="shared" si="3"/>
        <v>0</v>
      </c>
      <c r="BB12" s="5">
        <f t="shared" si="4"/>
        <v>0</v>
      </c>
      <c r="BC12" s="3">
        <f t="shared" si="10"/>
        <v>0</v>
      </c>
      <c r="BD12" s="1">
        <f t="shared" si="5"/>
        <v>0</v>
      </c>
      <c r="BE12" s="4">
        <f t="shared" si="6"/>
        <v>0</v>
      </c>
      <c r="BF12" s="4">
        <f t="shared" si="7"/>
        <v>0</v>
      </c>
      <c r="BI12" s="5">
        <f t="shared" si="8"/>
        <v>0</v>
      </c>
      <c r="BJ12" s="5">
        <f t="shared" si="9"/>
        <v>0</v>
      </c>
    </row>
    <row r="13" spans="1:68">
      <c r="AX13" s="4">
        <f t="shared" si="0"/>
        <v>0</v>
      </c>
      <c r="AY13" s="4">
        <f t="shared" si="1"/>
        <v>0</v>
      </c>
      <c r="AZ13" s="5">
        <f t="shared" si="2"/>
        <v>0</v>
      </c>
      <c r="BA13" s="5">
        <f t="shared" si="3"/>
        <v>0</v>
      </c>
      <c r="BB13" s="5">
        <f t="shared" si="4"/>
        <v>0</v>
      </c>
      <c r="BC13" s="3">
        <f t="shared" si="10"/>
        <v>0</v>
      </c>
      <c r="BD13" s="1">
        <f t="shared" si="5"/>
        <v>0</v>
      </c>
      <c r="BE13" s="4">
        <f t="shared" si="6"/>
        <v>0</v>
      </c>
      <c r="BF13" s="4">
        <f t="shared" si="7"/>
        <v>0</v>
      </c>
      <c r="BI13" s="5">
        <f t="shared" si="8"/>
        <v>0</v>
      </c>
      <c r="BJ13" s="5">
        <f t="shared" si="9"/>
        <v>0</v>
      </c>
    </row>
    <row r="14" spans="1:68">
      <c r="AX14" s="4">
        <f t="shared" si="0"/>
        <v>0</v>
      </c>
      <c r="AY14" s="4">
        <f t="shared" si="1"/>
        <v>0</v>
      </c>
      <c r="AZ14" s="5">
        <f t="shared" si="2"/>
        <v>0</v>
      </c>
      <c r="BA14" s="5">
        <f t="shared" si="3"/>
        <v>0</v>
      </c>
      <c r="BB14" s="5">
        <f t="shared" si="4"/>
        <v>0</v>
      </c>
      <c r="BC14" s="3">
        <f t="shared" si="10"/>
        <v>0</v>
      </c>
      <c r="BD14" s="1">
        <f t="shared" si="5"/>
        <v>0</v>
      </c>
      <c r="BE14" s="4">
        <f t="shared" si="6"/>
        <v>0</v>
      </c>
      <c r="BF14" s="4">
        <f t="shared" si="7"/>
        <v>0</v>
      </c>
      <c r="BI14" s="5">
        <f t="shared" si="8"/>
        <v>0</v>
      </c>
      <c r="BJ14" s="5">
        <f t="shared" si="9"/>
        <v>0</v>
      </c>
    </row>
    <row r="15" spans="1:68">
      <c r="AX15" s="4"/>
      <c r="AY15" s="4"/>
      <c r="AZ15" s="5"/>
      <c r="BA15" s="5"/>
      <c r="BB15" s="1"/>
      <c r="BC15" s="3"/>
    </row>
    <row r="16" spans="1:68">
      <c r="AX16" s="4"/>
      <c r="AY16" s="4"/>
      <c r="AZ16" s="5"/>
      <c r="BA16" s="5"/>
      <c r="BB16" s="1"/>
      <c r="BC16" s="3"/>
    </row>
    <row r="17" spans="18:55">
      <c r="AX17" s="4"/>
      <c r="AY17" s="4"/>
      <c r="AZ17" s="5"/>
      <c r="BA17" s="5"/>
      <c r="BB17" s="1"/>
      <c r="BC17" s="3"/>
    </row>
    <row r="18" spans="18:55">
      <c r="AX18" s="4"/>
      <c r="AY18" s="4"/>
      <c r="AZ18" s="5"/>
      <c r="BA18" s="5"/>
      <c r="BB18" s="1"/>
      <c r="BC18" s="3"/>
    </row>
    <row r="19" spans="18:55">
      <c r="AX19" s="4"/>
      <c r="AY19" s="4"/>
      <c r="AZ19" s="5"/>
      <c r="BA19" s="5"/>
      <c r="BB19" s="1"/>
      <c r="BC19" s="3"/>
    </row>
    <row r="28" spans="18:55">
      <c r="R28" s="2"/>
    </row>
    <row r="29" spans="18:55">
      <c r="R29" s="2"/>
    </row>
    <row r="30" spans="18:55">
      <c r="R30" s="2"/>
    </row>
    <row r="31" spans="18:55">
      <c r="R31" s="2"/>
      <c r="S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9"/>
  <sheetViews>
    <sheetView tabSelected="1" workbookViewId="0">
      <selection activeCell="A2" sqref="A2"/>
    </sheetView>
  </sheetViews>
  <sheetFormatPr defaultColWidth="8.42578125" defaultRowHeight="15"/>
  <cols>
    <col min="1" max="1" width="24.85546875" style="5" customWidth="1"/>
    <col min="2" max="2" width="15.140625" style="13" customWidth="1"/>
    <col min="3" max="3" width="10.7109375" style="13" customWidth="1"/>
    <col min="4" max="7" width="8.42578125" style="11"/>
    <col min="8" max="8" width="9" style="12" customWidth="1"/>
    <col min="9" max="9" width="6.7109375" style="11" customWidth="1"/>
    <col min="10" max="10" width="10" style="12" customWidth="1"/>
    <col min="11" max="11" width="8.42578125" style="11"/>
    <col min="12" max="12" width="10" style="11" customWidth="1"/>
    <col min="13" max="14" width="8.42578125" style="11"/>
    <col min="15" max="16" width="10" style="12" customWidth="1"/>
    <col min="17" max="17" width="8.42578125" style="11"/>
    <col min="18" max="18" width="10" style="12" customWidth="1"/>
    <col min="19" max="19" width="7.42578125" style="11" customWidth="1"/>
    <col min="20" max="20" width="6.7109375" style="12" customWidth="1"/>
    <col min="21" max="21" width="8.42578125" style="11"/>
    <col min="22" max="22" width="10" style="12" customWidth="1"/>
    <col min="23" max="23" width="8.42578125" style="11"/>
    <col min="24" max="24" width="10" style="12" customWidth="1"/>
    <col min="25" max="27" width="8.42578125" style="11"/>
    <col min="28" max="28" width="10" style="12" customWidth="1"/>
    <col min="29" max="29" width="8.42578125" style="11"/>
    <col min="30" max="34" width="10" style="12" customWidth="1"/>
    <col min="35" max="36" width="8.42578125" style="11"/>
    <col min="37" max="37" width="10" style="12" customWidth="1"/>
    <col min="38" max="38" width="9.140625" style="12" customWidth="1"/>
    <col min="39" max="40" width="8.42578125" style="11"/>
    <col min="41" max="42" width="10" style="12" customWidth="1"/>
    <col min="43" max="43" width="8.42578125" style="11"/>
    <col min="44" max="44" width="8.42578125" style="13"/>
  </cols>
  <sheetData>
    <row r="1" spans="1:42" ht="45" customHeight="1">
      <c r="A1" s="5">
        <f>+IF(A14=0,-2,A14)</f>
        <v>-2</v>
      </c>
      <c r="B1" s="13" t="s">
        <v>37</v>
      </c>
      <c r="C1" s="13" t="str">
        <f>+B1</f>
        <v>Tháng</v>
      </c>
      <c r="D1" s="10" t="s">
        <v>38</v>
      </c>
      <c r="E1" s="10" t="s">
        <v>39</v>
      </c>
      <c r="F1" s="10" t="s">
        <v>40</v>
      </c>
      <c r="G1" s="10" t="s">
        <v>41</v>
      </c>
      <c r="H1" s="12" t="s">
        <v>42</v>
      </c>
      <c r="I1" s="10" t="s">
        <v>43</v>
      </c>
      <c r="J1" s="12" t="s">
        <v>44</v>
      </c>
      <c r="K1" s="10" t="s">
        <v>45</v>
      </c>
      <c r="L1" s="11" t="s">
        <v>46</v>
      </c>
      <c r="M1" s="11" t="s">
        <v>47</v>
      </c>
      <c r="N1" s="11" t="s">
        <v>48</v>
      </c>
      <c r="O1" s="12" t="s">
        <v>49</v>
      </c>
      <c r="P1" s="12" t="s">
        <v>50</v>
      </c>
      <c r="Q1" s="11" t="s">
        <v>51</v>
      </c>
      <c r="R1" s="12" t="s">
        <v>52</v>
      </c>
      <c r="S1" s="11" t="s">
        <v>53</v>
      </c>
      <c r="T1" s="12" t="s">
        <v>54</v>
      </c>
      <c r="U1" s="11" t="s">
        <v>55</v>
      </c>
      <c r="V1" s="12" t="s">
        <v>56</v>
      </c>
      <c r="W1" s="11" t="s">
        <v>57</v>
      </c>
      <c r="X1" s="12" t="s">
        <v>58</v>
      </c>
      <c r="Y1" s="11" t="s">
        <v>59</v>
      </c>
      <c r="Z1" s="11" t="s">
        <v>60</v>
      </c>
      <c r="AA1" s="11" t="s">
        <v>61</v>
      </c>
      <c r="AB1" s="12" t="s">
        <v>62</v>
      </c>
      <c r="AC1" s="11" t="s">
        <v>63</v>
      </c>
      <c r="AD1" s="12" t="s">
        <v>64</v>
      </c>
      <c r="AE1" s="12" t="s">
        <v>65</v>
      </c>
      <c r="AF1" s="12" t="s">
        <v>66</v>
      </c>
      <c r="AG1" s="12" t="s">
        <v>67</v>
      </c>
      <c r="AH1" s="12" t="s">
        <v>68</v>
      </c>
      <c r="AI1" s="11" t="s">
        <v>69</v>
      </c>
      <c r="AJ1" s="11" t="s">
        <v>70</v>
      </c>
      <c r="AK1" s="12" t="s">
        <v>71</v>
      </c>
      <c r="AL1" s="12" t="s">
        <v>72</v>
      </c>
      <c r="AM1" s="11" t="s">
        <v>73</v>
      </c>
      <c r="AN1" s="12" t="s">
        <v>74</v>
      </c>
      <c r="AO1" s="12" t="s">
        <v>75</v>
      </c>
      <c r="AP1" s="12" t="s">
        <v>76</v>
      </c>
    </row>
    <row r="2" spans="1:42">
      <c r="A2" s="5">
        <f>+IFERROR(B2+B3+B4+B5+B6+B7+B8+B9+B10+B11+B12+B13,1)</f>
        <v>0</v>
      </c>
      <c r="B2" s="13">
        <f>+data!C3</f>
        <v>0</v>
      </c>
      <c r="C2" s="13" t="str">
        <f>+IF(A2=1,SUBSTITUTE(RIGHT(data!B3,2),"-",""),$C$14)</f>
        <v xml:space="preserve">Năm </v>
      </c>
      <c r="D2" s="14" t="e">
        <f>IF(A2=1,+data!BC3,D$14)</f>
        <v>#DIV/0!</v>
      </c>
      <c r="E2" s="14">
        <f>+data!BJ3</f>
        <v>0</v>
      </c>
      <c r="F2" s="14">
        <f>+data!BI3</f>
        <v>0</v>
      </c>
      <c r="G2" s="11">
        <f>+IF($A2=1,data!AZ3,G$14)</f>
        <v>0</v>
      </c>
      <c r="H2" s="12" t="e">
        <f t="shared" ref="H2:H13" si="0">+IF($A2=1,+G2/D2*100,H$14)</f>
        <v>#DIV/0!</v>
      </c>
      <c r="I2" s="11">
        <f>+IF($A2=1,data!BA3,I$14)</f>
        <v>0</v>
      </c>
      <c r="J2" s="12" t="e">
        <f t="shared" ref="J2:J13" si="1">+IF($A2=1,I2/D2*100,J$14)</f>
        <v>#DIV/0!</v>
      </c>
      <c r="K2" s="11">
        <f>+IF($A2=1,data!D3,K$14)</f>
        <v>0</v>
      </c>
      <c r="L2" s="11">
        <f t="shared" ref="L2:L13" si="2">+IF($A2=1,+K2-M2,L$14)</f>
        <v>0</v>
      </c>
      <c r="M2" s="11">
        <f>+IF($A2=1,data!O3,M$14)</f>
        <v>0</v>
      </c>
      <c r="N2" s="11">
        <f>+IF($A2=1,data!BB3,N$14)</f>
        <v>0</v>
      </c>
      <c r="O2" s="12" t="e">
        <f>+IF($A2=1,data!AY3,O$14)</f>
        <v>#DIV/0!</v>
      </c>
      <c r="P2" s="12" t="e">
        <f>+IF($A2=1,data!AX3,P$14)</f>
        <v>#DIV/0!</v>
      </c>
      <c r="Q2" s="11">
        <f>+IF($A2=1,data!E3,Q$14)</f>
        <v>0</v>
      </c>
      <c r="R2" s="12" t="e">
        <f t="shared" ref="R2:R13" si="3">+IF($A2=1,Q2/K2*100,R$14)</f>
        <v>#DIV/0!</v>
      </c>
      <c r="S2" s="11">
        <f>+IF($A2=1,data!F3,S$14)</f>
        <v>0</v>
      </c>
      <c r="T2" s="12" t="e">
        <f t="shared" ref="T2:T13" si="4">+IF($A2=1,+S2/Q2,T$14)</f>
        <v>#DIV/0!</v>
      </c>
      <c r="U2" s="11">
        <f>+IF($A2=1,data!G3,U$14)</f>
        <v>0</v>
      </c>
      <c r="V2" s="12">
        <f t="shared" ref="V2:V13" si="5">IFERROR(+IF($A2=1,U2/S2*100,V$14),0)</f>
        <v>0</v>
      </c>
      <c r="W2" s="11">
        <f>+IF($A2=1,data!H3,W$14)</f>
        <v>0</v>
      </c>
      <c r="X2" s="12">
        <f t="shared" ref="X2:X13" si="6">+IFERROR(IF($A2=1,W2/S2*100,X$14),0)</f>
        <v>0</v>
      </c>
      <c r="Y2" s="11">
        <f>+IF($A2=1,data!J3,Y$14)</f>
        <v>0</v>
      </c>
      <c r="Z2" s="11">
        <f t="shared" ref="Z2:Z13" si="7">IFERROR(+IF($A2=1,Y2/S2*100,Z$14),0)</f>
        <v>0</v>
      </c>
      <c r="AA2" s="11">
        <f>+IF($A2=1,data!I3,AA$14)</f>
        <v>0</v>
      </c>
      <c r="AB2" s="12">
        <f t="shared" ref="AB2:AB13" si="8">+IFERROR(IF($A2=1,AA2/S2*100,AB$14),0)</f>
        <v>0</v>
      </c>
      <c r="AC2" s="11">
        <f>+IF($A2=1,data!K3,AC$14)</f>
        <v>0</v>
      </c>
      <c r="AD2" s="12">
        <f t="shared" ref="AD2:AD13" si="9">+IFERROR(IF($A2=1,AC2/Q2,AD$14),0)</f>
        <v>0</v>
      </c>
      <c r="AE2" s="12">
        <f>IFERROR(+IF($A2=1,+(data!E3-data!P3)/Q2*100,AE$14),0)</f>
        <v>0</v>
      </c>
      <c r="AF2" s="12">
        <f>+IFERROR(IF($A2=1,+data!V3/data!E3/AD2,AF$14),0)</f>
        <v>0</v>
      </c>
      <c r="AG2" s="12" t="e">
        <f>+IF($A2=1,data!BF3,AG$14)</f>
        <v>#DIV/0!</v>
      </c>
      <c r="AH2" s="12" t="e">
        <f t="shared" ref="AH2:AH13" si="10">+IF($A2=1,Q2*12/D2,AH$14)</f>
        <v>#DIV/0!</v>
      </c>
      <c r="AI2" s="11">
        <f>+IF($A2=1,data!L3,AI$14)</f>
        <v>0</v>
      </c>
      <c r="AJ2" s="11">
        <f>+IF($A2=1,data!N3,AJ$14)</f>
        <v>0</v>
      </c>
      <c r="AK2" s="12">
        <f t="shared" ref="AK2:AK13" si="11">+IFERROR(IF($A2=1,AJ2/AI2,AK$14),0)</f>
        <v>0</v>
      </c>
      <c r="AL2" s="12">
        <f t="shared" ref="AL2:AL13" si="12">IFERROR(+IF($A2=1,AJ2/Q2,AL$14),0)</f>
        <v>0</v>
      </c>
      <c r="AM2" s="11">
        <f>+IF($A2=1,data!U3,AM$14)</f>
        <v>0</v>
      </c>
      <c r="AN2" s="12">
        <f t="shared" ref="AN2:AN13" si="13">+IFERROR(IF($A2=1,AM2/AC2*100,AN$14),0)</f>
        <v>0</v>
      </c>
      <c r="AO2" s="12" t="e">
        <f>+IF($A2=1,data!BE3,AO$14)</f>
        <v>#DIV/0!</v>
      </c>
      <c r="AP2" s="12" t="e">
        <f t="shared" ref="AP2:AP13" si="14">+IF($A2=1,AJ2*12/D2,AP$14)</f>
        <v>#DIV/0!</v>
      </c>
    </row>
    <row r="3" spans="1:42">
      <c r="A3" s="5">
        <f>IFERROR(+B3+B4+B5+B6+B7+B8+B9+B10+B11+B12+B13,1)</f>
        <v>0</v>
      </c>
      <c r="B3" s="13">
        <f>+data!C4</f>
        <v>0</v>
      </c>
      <c r="C3" s="13" t="str">
        <f>+IF(A3=1,SUBSTITUTE(RIGHT(data!B4,2),"-",""),$C$14)</f>
        <v xml:space="preserve">Năm </v>
      </c>
      <c r="D3" s="14" t="e">
        <f>IF(A3=1,+data!BC4,D$14)</f>
        <v>#DIV/0!</v>
      </c>
      <c r="E3" s="14">
        <f>+data!BJ4</f>
        <v>0</v>
      </c>
      <c r="F3" s="14">
        <f>+data!BI4</f>
        <v>0</v>
      </c>
      <c r="G3" s="11">
        <f>+IF($A3=1,data!AZ4,G$14)</f>
        <v>0</v>
      </c>
      <c r="H3" s="12" t="e">
        <f t="shared" si="0"/>
        <v>#DIV/0!</v>
      </c>
      <c r="I3" s="11">
        <f>+IF($A3=1,data!BA4,I$14)</f>
        <v>0</v>
      </c>
      <c r="J3" s="12" t="e">
        <f t="shared" si="1"/>
        <v>#DIV/0!</v>
      </c>
      <c r="K3" s="11">
        <f>+IF($A3=1,data!D4,K$14)</f>
        <v>0</v>
      </c>
      <c r="L3" s="11">
        <f t="shared" si="2"/>
        <v>0</v>
      </c>
      <c r="M3" s="11">
        <f>+IF($A3=1,data!O4,M$14)</f>
        <v>0</v>
      </c>
      <c r="N3" s="11">
        <f>+IF($A3=1,data!BB4,N$14)</f>
        <v>0</v>
      </c>
      <c r="O3" s="12" t="e">
        <f>+IF($A3=1,data!AY4,O$14)</f>
        <v>#DIV/0!</v>
      </c>
      <c r="P3" s="12" t="e">
        <f>+IF($A3=1,data!AX4,P$14)</f>
        <v>#DIV/0!</v>
      </c>
      <c r="Q3" s="11">
        <f>+IF($A3=1,data!E4,Q$14)</f>
        <v>0</v>
      </c>
      <c r="R3" s="12" t="e">
        <f t="shared" si="3"/>
        <v>#DIV/0!</v>
      </c>
      <c r="S3" s="11">
        <f>+IF($A3=1,data!F4,S$14)</f>
        <v>0</v>
      </c>
      <c r="T3" s="12" t="e">
        <f t="shared" si="4"/>
        <v>#DIV/0!</v>
      </c>
      <c r="U3" s="11">
        <f>+IF($A3=1,data!G4,U$14)</f>
        <v>0</v>
      </c>
      <c r="V3" s="12">
        <f t="shared" si="5"/>
        <v>0</v>
      </c>
      <c r="W3" s="11">
        <f>+IF($A3=1,data!H4,W$14)</f>
        <v>0</v>
      </c>
      <c r="X3" s="12">
        <f t="shared" si="6"/>
        <v>0</v>
      </c>
      <c r="Y3" s="11">
        <f>+IF($A3=1,data!J4,Y$14)</f>
        <v>0</v>
      </c>
      <c r="Z3" s="11">
        <f t="shared" si="7"/>
        <v>0</v>
      </c>
      <c r="AA3" s="11">
        <f>+IF($A3=1,data!I4,AA$14)</f>
        <v>0</v>
      </c>
      <c r="AB3" s="12">
        <f t="shared" si="8"/>
        <v>0</v>
      </c>
      <c r="AC3" s="11">
        <f>+IF($A3=1,data!K4,AC$14)</f>
        <v>0</v>
      </c>
      <c r="AD3" s="12">
        <f t="shared" si="9"/>
        <v>0</v>
      </c>
      <c r="AE3" s="12">
        <f>IFERROR(+IF($A3=1,+(data!E4-data!P4)/Q3*100,AE$14),0)</f>
        <v>0</v>
      </c>
      <c r="AF3" s="12">
        <f>+IFERROR(IF($A3=1,+data!V4/data!E4/AD3,AF$14),0)</f>
        <v>0</v>
      </c>
      <c r="AG3" s="12" t="e">
        <f>+IF($A3=1,data!BF4,AG$14)</f>
        <v>#DIV/0!</v>
      </c>
      <c r="AH3" s="12" t="e">
        <f t="shared" si="10"/>
        <v>#DIV/0!</v>
      </c>
      <c r="AI3" s="11">
        <f>+IF($A3=1,data!L4,AI$14)</f>
        <v>0</v>
      </c>
      <c r="AJ3" s="11">
        <f>+IF($A3=1,data!N4,AJ$14)</f>
        <v>0</v>
      </c>
      <c r="AK3" s="12">
        <f t="shared" si="11"/>
        <v>0</v>
      </c>
      <c r="AL3" s="12">
        <f t="shared" si="12"/>
        <v>0</v>
      </c>
      <c r="AM3" s="11">
        <f>+IF($A3=1,data!U4,AM$14)</f>
        <v>0</v>
      </c>
      <c r="AN3" s="12">
        <f t="shared" si="13"/>
        <v>0</v>
      </c>
      <c r="AO3" s="12" t="e">
        <f>+IF($A3=1,data!BE4,AO$14)</f>
        <v>#DIV/0!</v>
      </c>
      <c r="AP3" s="12" t="e">
        <f t="shared" si="14"/>
        <v>#DIV/0!</v>
      </c>
    </row>
    <row r="4" spans="1:42">
      <c r="A4" s="5">
        <f>IFERROR(+B4+B5+B6+B7+B8+B9+B10+B11+B12+B13,1)</f>
        <v>0</v>
      </c>
      <c r="B4" s="13">
        <f>+data!C5</f>
        <v>0</v>
      </c>
      <c r="C4" s="13" t="str">
        <f>+IF(A4=1,SUBSTITUTE(RIGHT(data!B5,2),"-",""),$C$14)</f>
        <v xml:space="preserve">Năm </v>
      </c>
      <c r="D4" s="14" t="e">
        <f>IF(A4=1,+data!BC5,D$14)</f>
        <v>#DIV/0!</v>
      </c>
      <c r="E4" s="14">
        <f>+data!BJ5</f>
        <v>0</v>
      </c>
      <c r="F4" s="14">
        <f>+data!BI5</f>
        <v>0</v>
      </c>
      <c r="G4" s="11">
        <f>+IF($A4=1,data!AZ5,G$14)</f>
        <v>0</v>
      </c>
      <c r="H4" s="12" t="e">
        <f t="shared" si="0"/>
        <v>#DIV/0!</v>
      </c>
      <c r="I4" s="11">
        <f>+IF($A4=1,data!BA5,I$14)</f>
        <v>0</v>
      </c>
      <c r="J4" s="12" t="e">
        <f t="shared" si="1"/>
        <v>#DIV/0!</v>
      </c>
      <c r="K4" s="11">
        <f>+IF($A4=1,data!D5,K$14)</f>
        <v>0</v>
      </c>
      <c r="L4" s="11">
        <f t="shared" si="2"/>
        <v>0</v>
      </c>
      <c r="M4" s="11">
        <f>+IF($A4=1,data!O5,M$14)</f>
        <v>0</v>
      </c>
      <c r="N4" s="11">
        <f>+IF($A4=1,data!BB5,N$14)</f>
        <v>0</v>
      </c>
      <c r="O4" s="12" t="e">
        <f>+IF($A4=1,data!AY5,O$14)</f>
        <v>#DIV/0!</v>
      </c>
      <c r="P4" s="12" t="e">
        <f>+IF($A4=1,data!AX5,P$14)</f>
        <v>#DIV/0!</v>
      </c>
      <c r="Q4" s="11">
        <f>+IF($A4=1,data!E5,Q$14)</f>
        <v>0</v>
      </c>
      <c r="R4" s="12" t="e">
        <f t="shared" si="3"/>
        <v>#DIV/0!</v>
      </c>
      <c r="S4" s="11">
        <f>+IF($A4=1,data!F5,S$14)</f>
        <v>0</v>
      </c>
      <c r="T4" s="12" t="e">
        <f t="shared" si="4"/>
        <v>#DIV/0!</v>
      </c>
      <c r="U4" s="11">
        <f>+IF($A4=1,data!G5,U$14)</f>
        <v>0</v>
      </c>
      <c r="V4" s="12">
        <f t="shared" si="5"/>
        <v>0</v>
      </c>
      <c r="W4" s="11">
        <f>+IF($A4=1,data!H5,W$14)</f>
        <v>0</v>
      </c>
      <c r="X4" s="12">
        <f t="shared" si="6"/>
        <v>0</v>
      </c>
      <c r="Y4" s="11">
        <f>+IF($A4=1,data!J5,Y$14)</f>
        <v>0</v>
      </c>
      <c r="Z4" s="11">
        <f t="shared" si="7"/>
        <v>0</v>
      </c>
      <c r="AA4" s="11">
        <f>+IF($A4=1,data!I5,AA$14)</f>
        <v>0</v>
      </c>
      <c r="AB4" s="12">
        <f t="shared" si="8"/>
        <v>0</v>
      </c>
      <c r="AC4" s="11">
        <f>+IF($A4=1,data!K5,AC$14)</f>
        <v>0</v>
      </c>
      <c r="AD4" s="12">
        <f t="shared" si="9"/>
        <v>0</v>
      </c>
      <c r="AE4" s="12">
        <f>IFERROR(+IF($A4=1,+(data!E5-data!P5)/Q4*100,AE$14),0)</f>
        <v>0</v>
      </c>
      <c r="AF4" s="12">
        <f>+IFERROR(IF($A4=1,+data!V5/data!E5/AD4,AF$14),0)</f>
        <v>0</v>
      </c>
      <c r="AG4" s="12" t="e">
        <f>+IF($A4=1,data!BF5,AG$14)</f>
        <v>#DIV/0!</v>
      </c>
      <c r="AH4" s="12" t="e">
        <f t="shared" si="10"/>
        <v>#DIV/0!</v>
      </c>
      <c r="AI4" s="11">
        <f>+IF($A4=1,data!L5,AI$14)</f>
        <v>0</v>
      </c>
      <c r="AJ4" s="11">
        <f>+IF($A4=1,data!N5,AJ$14)</f>
        <v>0</v>
      </c>
      <c r="AK4" s="12">
        <f t="shared" si="11"/>
        <v>0</v>
      </c>
      <c r="AL4" s="12">
        <f t="shared" si="12"/>
        <v>0</v>
      </c>
      <c r="AM4" s="11">
        <f>+IF($A4=1,data!U5,AM$14)</f>
        <v>0</v>
      </c>
      <c r="AN4" s="12">
        <f t="shared" si="13"/>
        <v>0</v>
      </c>
      <c r="AO4" s="12" t="e">
        <f>+IF($A4=1,data!BE5,AO$14)</f>
        <v>#DIV/0!</v>
      </c>
      <c r="AP4" s="12" t="e">
        <f t="shared" si="14"/>
        <v>#DIV/0!</v>
      </c>
    </row>
    <row r="5" spans="1:42">
      <c r="A5" s="5">
        <f>+IFERROR(B5+B6+B7+B8+B9+B10+B11+B12+B13,1)</f>
        <v>0</v>
      </c>
      <c r="B5" s="13">
        <f>+data!C6</f>
        <v>0</v>
      </c>
      <c r="C5" s="13" t="str">
        <f>+IF(A5=1,SUBSTITUTE(RIGHT(data!B6,2),"-",""),$C$14)</f>
        <v xml:space="preserve">Năm </v>
      </c>
      <c r="D5" s="14" t="e">
        <f>IF(A5=1,+data!BC6,D$14)</f>
        <v>#DIV/0!</v>
      </c>
      <c r="E5" s="14">
        <f>+data!BJ6</f>
        <v>0</v>
      </c>
      <c r="F5" s="14">
        <f>+data!BI6</f>
        <v>0</v>
      </c>
      <c r="G5" s="11">
        <f>+IF($A5=1,data!AZ6,G$14)</f>
        <v>0</v>
      </c>
      <c r="H5" s="12" t="e">
        <f t="shared" si="0"/>
        <v>#DIV/0!</v>
      </c>
      <c r="I5" s="11">
        <f>+IF($A5=1,data!BA6,I$14)</f>
        <v>0</v>
      </c>
      <c r="J5" s="12" t="e">
        <f t="shared" si="1"/>
        <v>#DIV/0!</v>
      </c>
      <c r="K5" s="11">
        <f>+IF($A5=1,data!D6,K$14)</f>
        <v>0</v>
      </c>
      <c r="L5" s="11">
        <f t="shared" si="2"/>
        <v>0</v>
      </c>
      <c r="M5" s="11">
        <f>+IF($A5=1,data!O6,M$14)</f>
        <v>0</v>
      </c>
      <c r="N5" s="11">
        <f>+IF($A5=1,data!BB6,N$14)</f>
        <v>0</v>
      </c>
      <c r="O5" s="12" t="e">
        <f>+IF($A5=1,data!AY6,O$14)</f>
        <v>#DIV/0!</v>
      </c>
      <c r="P5" s="12" t="e">
        <f>+IF($A5=1,data!AX6,P$14)</f>
        <v>#DIV/0!</v>
      </c>
      <c r="Q5" s="11">
        <f>+IF($A5=1,data!E6,Q$14)</f>
        <v>0</v>
      </c>
      <c r="R5" s="12" t="e">
        <f t="shared" si="3"/>
        <v>#DIV/0!</v>
      </c>
      <c r="S5" s="11">
        <f>+IF($A5=1,data!F6,S$14)</f>
        <v>0</v>
      </c>
      <c r="T5" s="12" t="e">
        <f t="shared" si="4"/>
        <v>#DIV/0!</v>
      </c>
      <c r="U5" s="11">
        <f>+IF($A5=1,data!G6,U$14)</f>
        <v>0</v>
      </c>
      <c r="V5" s="12">
        <f t="shared" si="5"/>
        <v>0</v>
      </c>
      <c r="W5" s="11">
        <f>+IF($A5=1,data!H6,W$14)</f>
        <v>0</v>
      </c>
      <c r="X5" s="12">
        <f t="shared" si="6"/>
        <v>0</v>
      </c>
      <c r="Y5" s="11">
        <f>+IF($A5=1,data!J6,Y$14)</f>
        <v>0</v>
      </c>
      <c r="Z5" s="11">
        <f t="shared" si="7"/>
        <v>0</v>
      </c>
      <c r="AA5" s="11">
        <f>+IF($A5=1,data!I6,AA$14)</f>
        <v>0</v>
      </c>
      <c r="AB5" s="12">
        <f t="shared" si="8"/>
        <v>0</v>
      </c>
      <c r="AC5" s="11">
        <f>+IF($A5=1,data!K6,AC$14)</f>
        <v>0</v>
      </c>
      <c r="AD5" s="12">
        <f t="shared" si="9"/>
        <v>0</v>
      </c>
      <c r="AE5" s="12">
        <f>IFERROR(+IF($A5=1,+(data!E6-data!P6)/Q5*100,AE$14),0)</f>
        <v>0</v>
      </c>
      <c r="AF5" s="12">
        <f>+IFERROR(IF($A5=1,+data!V6/data!E6/AD5,AF$14),0)</f>
        <v>0</v>
      </c>
      <c r="AG5" s="12" t="e">
        <f>+IF($A5=1,data!BF6,AG$14)</f>
        <v>#DIV/0!</v>
      </c>
      <c r="AH5" s="12" t="e">
        <f t="shared" si="10"/>
        <v>#DIV/0!</v>
      </c>
      <c r="AI5" s="11">
        <f>+IF($A5=1,data!L6,AI$14)</f>
        <v>0</v>
      </c>
      <c r="AJ5" s="11">
        <f>+IF($A5=1,data!N6,AJ$14)</f>
        <v>0</v>
      </c>
      <c r="AK5" s="12">
        <f t="shared" si="11"/>
        <v>0</v>
      </c>
      <c r="AL5" s="12">
        <f t="shared" si="12"/>
        <v>0</v>
      </c>
      <c r="AM5" s="11">
        <f>+IF($A5=1,data!U6,AM$14)</f>
        <v>0</v>
      </c>
      <c r="AN5" s="12">
        <f t="shared" si="13"/>
        <v>0</v>
      </c>
      <c r="AO5" s="12" t="e">
        <f>+IF($A5=1,data!BE6,AO$14)</f>
        <v>#DIV/0!</v>
      </c>
      <c r="AP5" s="12" t="e">
        <f t="shared" si="14"/>
        <v>#DIV/0!</v>
      </c>
    </row>
    <row r="6" spans="1:42">
      <c r="A6" s="5">
        <f>IFERROR(+B6+B7+B8+B9+B10+B11+B12+B13,1)</f>
        <v>0</v>
      </c>
      <c r="B6" s="13">
        <f>+data!C7</f>
        <v>0</v>
      </c>
      <c r="C6" s="13" t="str">
        <f>+IF(A6=1,SUBSTITUTE(RIGHT(data!B7,2),"-",""),$C$14)</f>
        <v xml:space="preserve">Năm </v>
      </c>
      <c r="D6" s="14" t="e">
        <f>IF(A6=1,+data!BC7,D$14)</f>
        <v>#DIV/0!</v>
      </c>
      <c r="E6" s="14">
        <f>+data!BJ7</f>
        <v>0</v>
      </c>
      <c r="F6" s="14">
        <f>+data!BI7</f>
        <v>0</v>
      </c>
      <c r="G6" s="11">
        <f>+IF($A6=1,data!AZ7,G$14)</f>
        <v>0</v>
      </c>
      <c r="H6" s="12" t="e">
        <f t="shared" si="0"/>
        <v>#DIV/0!</v>
      </c>
      <c r="I6" s="11">
        <f>+IF($A6=1,data!BA7,I$14)</f>
        <v>0</v>
      </c>
      <c r="J6" s="12" t="e">
        <f t="shared" si="1"/>
        <v>#DIV/0!</v>
      </c>
      <c r="K6" s="11">
        <f>+IF($A6=1,data!D7,K$14)</f>
        <v>0</v>
      </c>
      <c r="L6" s="11">
        <f t="shared" si="2"/>
        <v>0</v>
      </c>
      <c r="M6" s="11">
        <f>+IF($A6=1,data!O7,M$14)</f>
        <v>0</v>
      </c>
      <c r="N6" s="11">
        <f>+IF($A6=1,data!BB7,N$14)</f>
        <v>0</v>
      </c>
      <c r="O6" s="12" t="e">
        <f>+IF($A6=1,data!AY7,O$14)</f>
        <v>#DIV/0!</v>
      </c>
      <c r="P6" s="12" t="e">
        <f>+IF($A6=1,data!AX7,P$14)</f>
        <v>#DIV/0!</v>
      </c>
      <c r="Q6" s="11">
        <f>+IF($A6=1,data!E7,Q$14)</f>
        <v>0</v>
      </c>
      <c r="R6" s="12" t="e">
        <f t="shared" si="3"/>
        <v>#DIV/0!</v>
      </c>
      <c r="S6" s="11">
        <f>+IF($A6=1,data!F7,S$14)</f>
        <v>0</v>
      </c>
      <c r="T6" s="12" t="e">
        <f t="shared" si="4"/>
        <v>#DIV/0!</v>
      </c>
      <c r="U6" s="11">
        <f>+IF($A6=1,data!G7,U$14)</f>
        <v>0</v>
      </c>
      <c r="V6" s="12">
        <f t="shared" si="5"/>
        <v>0</v>
      </c>
      <c r="W6" s="11">
        <f>+IF($A6=1,data!H7,W$14)</f>
        <v>0</v>
      </c>
      <c r="X6" s="12">
        <f t="shared" si="6"/>
        <v>0</v>
      </c>
      <c r="Y6" s="11">
        <f>+IF($A6=1,data!J7,Y$14)</f>
        <v>0</v>
      </c>
      <c r="Z6" s="11">
        <f t="shared" si="7"/>
        <v>0</v>
      </c>
      <c r="AA6" s="11">
        <f>+IF($A6=1,data!I7,AA$14)</f>
        <v>0</v>
      </c>
      <c r="AB6" s="12">
        <f t="shared" si="8"/>
        <v>0</v>
      </c>
      <c r="AC6" s="11">
        <f>+IF($A6=1,data!K7,AC$14)</f>
        <v>0</v>
      </c>
      <c r="AD6" s="12">
        <f t="shared" si="9"/>
        <v>0</v>
      </c>
      <c r="AE6" s="12">
        <f>IFERROR(+IF($A6=1,+(data!E7-data!P7)/Q6*100,AE$14),0)</f>
        <v>0</v>
      </c>
      <c r="AF6" s="12">
        <f>+IFERROR(IF($A6=1,+data!V7/data!E7/AD6,AF$14),0)</f>
        <v>0</v>
      </c>
      <c r="AG6" s="12" t="e">
        <f>+IF($A6=1,data!BF7,AG$14)</f>
        <v>#DIV/0!</v>
      </c>
      <c r="AH6" s="12" t="e">
        <f t="shared" si="10"/>
        <v>#DIV/0!</v>
      </c>
      <c r="AI6" s="11">
        <f>+IF($A6=1,data!L7,AI$14)</f>
        <v>0</v>
      </c>
      <c r="AJ6" s="11">
        <f>+IF($A6=1,data!N7,AJ$14)</f>
        <v>0</v>
      </c>
      <c r="AK6" s="12">
        <f t="shared" si="11"/>
        <v>0</v>
      </c>
      <c r="AL6" s="12">
        <f t="shared" si="12"/>
        <v>0</v>
      </c>
      <c r="AM6" s="11">
        <f>+IF($A6=1,data!U7,AM$14)</f>
        <v>0</v>
      </c>
      <c r="AN6" s="12">
        <f t="shared" si="13"/>
        <v>0</v>
      </c>
      <c r="AO6" s="12" t="e">
        <f>+IF($A6=1,data!BE7,AO$14)</f>
        <v>#DIV/0!</v>
      </c>
      <c r="AP6" s="12" t="e">
        <f t="shared" si="14"/>
        <v>#DIV/0!</v>
      </c>
    </row>
    <row r="7" spans="1:42">
      <c r="A7" s="5">
        <f>IFERROR(+B7+B8+B9+B10+B11+B12+B13,1)</f>
        <v>0</v>
      </c>
      <c r="B7" s="13">
        <f>+data!C8</f>
        <v>0</v>
      </c>
      <c r="C7" s="13" t="str">
        <f>+IF(A7=1,SUBSTITUTE(RIGHT(data!B8,2),"-",""),$C$14)</f>
        <v xml:space="preserve">Năm </v>
      </c>
      <c r="D7" s="14" t="e">
        <f>IF(A7=1,+data!BC8,D$14)</f>
        <v>#DIV/0!</v>
      </c>
      <c r="E7" s="14">
        <f>+data!BJ8</f>
        <v>0</v>
      </c>
      <c r="F7" s="14">
        <f>+data!BI8</f>
        <v>0</v>
      </c>
      <c r="G7" s="11">
        <f>+IF($A7=1,data!AZ8,G$14)</f>
        <v>0</v>
      </c>
      <c r="H7" s="12" t="e">
        <f t="shared" si="0"/>
        <v>#DIV/0!</v>
      </c>
      <c r="I7" s="11">
        <f>+IF($A7=1,data!BA8,I$14)</f>
        <v>0</v>
      </c>
      <c r="J7" s="12" t="e">
        <f t="shared" si="1"/>
        <v>#DIV/0!</v>
      </c>
      <c r="K7" s="11">
        <f>+IF($A7=1,data!D8,K$14)</f>
        <v>0</v>
      </c>
      <c r="L7" s="11">
        <f t="shared" si="2"/>
        <v>0</v>
      </c>
      <c r="M7" s="11">
        <f>+IF($A7=1,data!O8,M$14)</f>
        <v>0</v>
      </c>
      <c r="N7" s="11">
        <f>+IF($A7=1,data!BB8,N$14)</f>
        <v>0</v>
      </c>
      <c r="O7" s="12" t="e">
        <f>+IF($A7=1,data!AY8,O$14)</f>
        <v>#DIV/0!</v>
      </c>
      <c r="P7" s="12" t="e">
        <f>+IF($A7=1,data!AX8,P$14)</f>
        <v>#DIV/0!</v>
      </c>
      <c r="Q7" s="11">
        <f>+IF($A7=1,data!E8,Q$14)</f>
        <v>0</v>
      </c>
      <c r="R7" s="12" t="e">
        <f t="shared" si="3"/>
        <v>#DIV/0!</v>
      </c>
      <c r="S7" s="11">
        <f>+IF($A7=1,data!F8,S$14)</f>
        <v>0</v>
      </c>
      <c r="T7" s="12" t="e">
        <f t="shared" si="4"/>
        <v>#DIV/0!</v>
      </c>
      <c r="U7" s="11">
        <f>+IF($A7=1,data!G8,U$14)</f>
        <v>0</v>
      </c>
      <c r="V7" s="12">
        <f t="shared" si="5"/>
        <v>0</v>
      </c>
      <c r="W7" s="11">
        <f>+IF($A7=1,data!H8,W$14)</f>
        <v>0</v>
      </c>
      <c r="X7" s="12">
        <f t="shared" si="6"/>
        <v>0</v>
      </c>
      <c r="Y7" s="11">
        <f>+IF($A7=1,data!J8,Y$14)</f>
        <v>0</v>
      </c>
      <c r="Z7" s="11">
        <f t="shared" si="7"/>
        <v>0</v>
      </c>
      <c r="AA7" s="11">
        <f>+IF($A7=1,data!I8,AA$14)</f>
        <v>0</v>
      </c>
      <c r="AB7" s="12">
        <f t="shared" si="8"/>
        <v>0</v>
      </c>
      <c r="AC7" s="11">
        <f>+IF($A7=1,data!K8,AC$14)</f>
        <v>0</v>
      </c>
      <c r="AD7" s="12">
        <f t="shared" si="9"/>
        <v>0</v>
      </c>
      <c r="AE7" s="12">
        <f>IFERROR(+IF($A7=1,+(data!E8-data!P8)/Q7*100,AE$14),0)</f>
        <v>0</v>
      </c>
      <c r="AF7" s="12">
        <f>+IFERROR(IF($A7=1,+data!V8/data!E8/AD7,AF$14),0)</f>
        <v>0</v>
      </c>
      <c r="AG7" s="12" t="e">
        <f>+IF($A7=1,data!BF8,AG$14)</f>
        <v>#DIV/0!</v>
      </c>
      <c r="AH7" s="12" t="e">
        <f t="shared" si="10"/>
        <v>#DIV/0!</v>
      </c>
      <c r="AI7" s="11">
        <f>+IF($A7=1,data!L8,AI$14)</f>
        <v>0</v>
      </c>
      <c r="AJ7" s="11">
        <f>+IF($A7=1,data!N8,AJ$14)</f>
        <v>0</v>
      </c>
      <c r="AK7" s="12">
        <f t="shared" si="11"/>
        <v>0</v>
      </c>
      <c r="AL7" s="12">
        <f t="shared" si="12"/>
        <v>0</v>
      </c>
      <c r="AM7" s="11">
        <f>+IF($A7=1,data!U8,AM$14)</f>
        <v>0</v>
      </c>
      <c r="AN7" s="12">
        <f t="shared" si="13"/>
        <v>0</v>
      </c>
      <c r="AO7" s="12" t="e">
        <f>+IF($A7=1,data!BE8,AO$14)</f>
        <v>#DIV/0!</v>
      </c>
      <c r="AP7" s="12" t="e">
        <f t="shared" si="14"/>
        <v>#DIV/0!</v>
      </c>
    </row>
    <row r="8" spans="1:42">
      <c r="A8" s="5">
        <f>IFERROR(+B8+B9+B10+B11+B12+B13,1)</f>
        <v>0</v>
      </c>
      <c r="B8" s="13">
        <f>+data!C9</f>
        <v>0</v>
      </c>
      <c r="C8" s="13" t="str">
        <f>+IF(A8=1,SUBSTITUTE(RIGHT(data!B9,2),"-",""),$C$14)</f>
        <v xml:space="preserve">Năm </v>
      </c>
      <c r="D8" s="14" t="e">
        <f>IF(A8=1,+data!BC9,D$14)</f>
        <v>#DIV/0!</v>
      </c>
      <c r="E8" s="14">
        <f>+data!BJ9</f>
        <v>0</v>
      </c>
      <c r="F8" s="14">
        <f>+data!BI9</f>
        <v>0</v>
      </c>
      <c r="G8" s="11">
        <f>+IF($A8=1,data!AZ9,G$14)</f>
        <v>0</v>
      </c>
      <c r="H8" s="12" t="e">
        <f t="shared" si="0"/>
        <v>#DIV/0!</v>
      </c>
      <c r="I8" s="11">
        <f>+IF($A8=1,data!BA9,I$14)</f>
        <v>0</v>
      </c>
      <c r="J8" s="12" t="e">
        <f t="shared" si="1"/>
        <v>#DIV/0!</v>
      </c>
      <c r="K8" s="11">
        <f>+IF($A8=1,data!D9,K$14)</f>
        <v>0</v>
      </c>
      <c r="L8" s="11">
        <f t="shared" si="2"/>
        <v>0</v>
      </c>
      <c r="M8" s="11">
        <f>+IF($A8=1,data!O9,M$14)</f>
        <v>0</v>
      </c>
      <c r="N8" s="11">
        <f>+IF($A8=1,data!BB9,N$14)</f>
        <v>0</v>
      </c>
      <c r="O8" s="12" t="e">
        <f>+IF($A8=1,data!AY9,O$14)</f>
        <v>#DIV/0!</v>
      </c>
      <c r="P8" s="12" t="e">
        <f>+IF($A8=1,data!AX9,P$14)</f>
        <v>#DIV/0!</v>
      </c>
      <c r="Q8" s="11">
        <f>+IF($A8=1,data!E9,Q$14)</f>
        <v>0</v>
      </c>
      <c r="R8" s="12" t="e">
        <f t="shared" si="3"/>
        <v>#DIV/0!</v>
      </c>
      <c r="S8" s="11">
        <f>+IF($A8=1,data!F9,S$14)</f>
        <v>0</v>
      </c>
      <c r="T8" s="12" t="e">
        <f t="shared" si="4"/>
        <v>#DIV/0!</v>
      </c>
      <c r="U8" s="11">
        <f>+IF($A8=1,data!G9,U$14)</f>
        <v>0</v>
      </c>
      <c r="V8" s="12">
        <f t="shared" si="5"/>
        <v>0</v>
      </c>
      <c r="W8" s="11">
        <f>+IF($A8=1,data!H9,W$14)</f>
        <v>0</v>
      </c>
      <c r="X8" s="12">
        <f t="shared" si="6"/>
        <v>0</v>
      </c>
      <c r="Y8" s="11">
        <f>+IF($A8=1,data!J9,Y$14)</f>
        <v>0</v>
      </c>
      <c r="Z8" s="11">
        <f t="shared" si="7"/>
        <v>0</v>
      </c>
      <c r="AA8" s="11">
        <f>+IF($A8=1,data!I9,AA$14)</f>
        <v>0</v>
      </c>
      <c r="AB8" s="12">
        <f t="shared" si="8"/>
        <v>0</v>
      </c>
      <c r="AC8" s="11">
        <f>+IF($A8=1,data!K9,AC$14)</f>
        <v>0</v>
      </c>
      <c r="AD8" s="12">
        <f t="shared" si="9"/>
        <v>0</v>
      </c>
      <c r="AE8" s="12">
        <f>IFERROR(+IF($A8=1,+(data!E9-data!P9)/Q8*100,AE$14),0)</f>
        <v>0</v>
      </c>
      <c r="AF8" s="12">
        <f>+IFERROR(IF($A8=1,+data!V9/data!E9/AD8,AF$14),0)</f>
        <v>0</v>
      </c>
      <c r="AG8" s="12" t="e">
        <f>+IF($A8=1,data!BF9,AG$14)</f>
        <v>#DIV/0!</v>
      </c>
      <c r="AH8" s="12" t="e">
        <f t="shared" si="10"/>
        <v>#DIV/0!</v>
      </c>
      <c r="AI8" s="11">
        <f>+IF($A8=1,data!L9,AI$14)</f>
        <v>0</v>
      </c>
      <c r="AJ8" s="11">
        <f>+IF($A8=1,data!N9,AJ$14)</f>
        <v>0</v>
      </c>
      <c r="AK8" s="12">
        <f t="shared" si="11"/>
        <v>0</v>
      </c>
      <c r="AL8" s="12">
        <f t="shared" si="12"/>
        <v>0</v>
      </c>
      <c r="AM8" s="11">
        <f>+IF($A8=1,data!U9,AM$14)</f>
        <v>0</v>
      </c>
      <c r="AN8" s="12">
        <f t="shared" si="13"/>
        <v>0</v>
      </c>
      <c r="AO8" s="12" t="e">
        <f>+IF($A8=1,data!BE9,AO$14)</f>
        <v>#DIV/0!</v>
      </c>
      <c r="AP8" s="12" t="e">
        <f t="shared" si="14"/>
        <v>#DIV/0!</v>
      </c>
    </row>
    <row r="9" spans="1:42">
      <c r="A9" s="5">
        <f>IFERROR(+B9+B10+B11+B12+B13,1)</f>
        <v>0</v>
      </c>
      <c r="B9" s="13">
        <f>+data!C10</f>
        <v>0</v>
      </c>
      <c r="C9" s="13" t="str">
        <f>+IF(A9=1,SUBSTITUTE(RIGHT(data!B10,2),"-",""),$C$14)</f>
        <v xml:space="preserve">Năm </v>
      </c>
      <c r="D9" s="14" t="e">
        <f>IF(A9=1,+data!BC10,D$14)</f>
        <v>#DIV/0!</v>
      </c>
      <c r="E9" s="14">
        <f>+data!BJ10</f>
        <v>0</v>
      </c>
      <c r="F9" s="14">
        <f>+data!BI10</f>
        <v>0</v>
      </c>
      <c r="G9" s="11">
        <f>+IF($A9=1,data!AZ10,G$14)</f>
        <v>0</v>
      </c>
      <c r="H9" s="12" t="e">
        <f t="shared" si="0"/>
        <v>#DIV/0!</v>
      </c>
      <c r="I9" s="11">
        <f>+IF($A9=1,data!BA10,I$14)</f>
        <v>0</v>
      </c>
      <c r="J9" s="12" t="e">
        <f t="shared" si="1"/>
        <v>#DIV/0!</v>
      </c>
      <c r="K9" s="11">
        <f>+IF($A9=1,data!D10,K$14)</f>
        <v>0</v>
      </c>
      <c r="L9" s="11">
        <f t="shared" si="2"/>
        <v>0</v>
      </c>
      <c r="M9" s="11">
        <f>+IF($A9=1,data!O10,M$14)</f>
        <v>0</v>
      </c>
      <c r="N9" s="11">
        <f>+IF($A9=1,data!BB10,N$14)</f>
        <v>0</v>
      </c>
      <c r="O9" s="12" t="e">
        <f>+IF($A9=1,data!AY10,O$14)</f>
        <v>#DIV/0!</v>
      </c>
      <c r="P9" s="12" t="e">
        <f>+IF($A9=1,data!AX10,P$14)</f>
        <v>#DIV/0!</v>
      </c>
      <c r="Q9" s="11">
        <f>+IF($A9=1,data!E10,Q$14)</f>
        <v>0</v>
      </c>
      <c r="R9" s="12" t="e">
        <f t="shared" si="3"/>
        <v>#DIV/0!</v>
      </c>
      <c r="S9" s="11">
        <f>+IF($A9=1,data!F10,S$14)</f>
        <v>0</v>
      </c>
      <c r="T9" s="12" t="e">
        <f t="shared" si="4"/>
        <v>#DIV/0!</v>
      </c>
      <c r="U9" s="11">
        <f>+IF($A9=1,data!G10,U$14)</f>
        <v>0</v>
      </c>
      <c r="V9" s="12">
        <f t="shared" si="5"/>
        <v>0</v>
      </c>
      <c r="W9" s="11">
        <f>+IF($A9=1,data!H10,W$14)</f>
        <v>0</v>
      </c>
      <c r="X9" s="12">
        <f t="shared" si="6"/>
        <v>0</v>
      </c>
      <c r="Y9" s="11">
        <f>+IF($A9=1,data!J10,Y$14)</f>
        <v>0</v>
      </c>
      <c r="Z9" s="11">
        <f t="shared" si="7"/>
        <v>0</v>
      </c>
      <c r="AA9" s="11">
        <f>+IF($A9=1,data!I10,AA$14)</f>
        <v>0</v>
      </c>
      <c r="AB9" s="12">
        <f t="shared" si="8"/>
        <v>0</v>
      </c>
      <c r="AC9" s="11">
        <f>+IF($A9=1,data!K10,AC$14)</f>
        <v>0</v>
      </c>
      <c r="AD9" s="12">
        <f t="shared" si="9"/>
        <v>0</v>
      </c>
      <c r="AE9" s="12">
        <f>IFERROR(+IF($A9=1,+(data!E10-data!P10)/Q9*100,AE$14),0)</f>
        <v>0</v>
      </c>
      <c r="AF9" s="12">
        <f>+IFERROR(IF($A9=1,+data!V10/data!E10/AD9,AF$14),0)</f>
        <v>0</v>
      </c>
      <c r="AG9" s="12" t="e">
        <f>+IF($A9=1,data!BF10,AG$14)</f>
        <v>#DIV/0!</v>
      </c>
      <c r="AH9" s="12" t="e">
        <f t="shared" si="10"/>
        <v>#DIV/0!</v>
      </c>
      <c r="AI9" s="11">
        <f>+IF($A9=1,data!L10,AI$14)</f>
        <v>0</v>
      </c>
      <c r="AJ9" s="11">
        <f>+IF($A9=1,data!N10,AJ$14)</f>
        <v>0</v>
      </c>
      <c r="AK9" s="12">
        <f t="shared" si="11"/>
        <v>0</v>
      </c>
      <c r="AL9" s="12">
        <f t="shared" si="12"/>
        <v>0</v>
      </c>
      <c r="AM9" s="11">
        <f>+IF($A9=1,data!U10,AM$14)</f>
        <v>0</v>
      </c>
      <c r="AN9" s="12">
        <f t="shared" si="13"/>
        <v>0</v>
      </c>
      <c r="AO9" s="12" t="e">
        <f>+IF($A9=1,data!BE10,AO$14)</f>
        <v>#DIV/0!</v>
      </c>
      <c r="AP9" s="12" t="e">
        <f t="shared" si="14"/>
        <v>#DIV/0!</v>
      </c>
    </row>
    <row r="10" spans="1:42">
      <c r="A10" s="5">
        <f>IFERROR(+B10+B11+B12+B13,1)</f>
        <v>0</v>
      </c>
      <c r="B10" s="13">
        <f>+data!C11</f>
        <v>0</v>
      </c>
      <c r="C10" s="13" t="str">
        <f>+IF(A10=1,SUBSTITUTE(RIGHT(data!B11,2),"-",""),$C$14)</f>
        <v xml:space="preserve">Năm </v>
      </c>
      <c r="D10" s="14" t="e">
        <f>IF(A10=1,+data!BC11,D$14)</f>
        <v>#DIV/0!</v>
      </c>
      <c r="E10" s="14">
        <f>+data!BJ11</f>
        <v>0</v>
      </c>
      <c r="F10" s="14">
        <f>+data!BI11</f>
        <v>0</v>
      </c>
      <c r="G10" s="11">
        <f>+IF($A10=1,data!AZ11,G$14)</f>
        <v>0</v>
      </c>
      <c r="H10" s="12" t="e">
        <f t="shared" si="0"/>
        <v>#DIV/0!</v>
      </c>
      <c r="I10" s="11">
        <f>+IF($A10=1,data!BA11,I$14)</f>
        <v>0</v>
      </c>
      <c r="J10" s="12" t="e">
        <f t="shared" si="1"/>
        <v>#DIV/0!</v>
      </c>
      <c r="K10" s="11">
        <f>+IF($A10=1,data!D11,K$14)</f>
        <v>0</v>
      </c>
      <c r="L10" s="11">
        <f t="shared" si="2"/>
        <v>0</v>
      </c>
      <c r="M10" s="11">
        <f>+IF($A10=1,data!O11,M$14)</f>
        <v>0</v>
      </c>
      <c r="N10" s="11">
        <f>+IF($A10=1,data!BB11,N$14)</f>
        <v>0</v>
      </c>
      <c r="O10" s="12" t="e">
        <f>+IF($A10=1,data!AY11,O$14)</f>
        <v>#DIV/0!</v>
      </c>
      <c r="P10" s="12" t="e">
        <f>+IF($A10=1,data!AX11,P$14)</f>
        <v>#DIV/0!</v>
      </c>
      <c r="Q10" s="11">
        <f>+IF($A10=1,data!E11,Q$14)</f>
        <v>0</v>
      </c>
      <c r="R10" s="12" t="e">
        <f t="shared" si="3"/>
        <v>#DIV/0!</v>
      </c>
      <c r="S10" s="11">
        <f>+IF($A10=1,data!F11,S$14)</f>
        <v>0</v>
      </c>
      <c r="T10" s="12" t="e">
        <f t="shared" si="4"/>
        <v>#DIV/0!</v>
      </c>
      <c r="U10" s="11">
        <f>+IF($A10=1,data!G11,U$14)</f>
        <v>0</v>
      </c>
      <c r="V10" s="12">
        <f t="shared" si="5"/>
        <v>0</v>
      </c>
      <c r="W10" s="11">
        <f>+IF($A10=1,data!H11,W$14)</f>
        <v>0</v>
      </c>
      <c r="X10" s="12">
        <f t="shared" si="6"/>
        <v>0</v>
      </c>
      <c r="Y10" s="11">
        <f>+IF($A10=1,data!J11,Y$14)</f>
        <v>0</v>
      </c>
      <c r="Z10" s="11">
        <f t="shared" si="7"/>
        <v>0</v>
      </c>
      <c r="AA10" s="11">
        <f>+IF($A10=1,data!I11,AA$14)</f>
        <v>0</v>
      </c>
      <c r="AB10" s="12">
        <f t="shared" si="8"/>
        <v>0</v>
      </c>
      <c r="AC10" s="11">
        <f>+IF($A10=1,data!K11,AC$14)</f>
        <v>0</v>
      </c>
      <c r="AD10" s="12">
        <f t="shared" si="9"/>
        <v>0</v>
      </c>
      <c r="AE10" s="12">
        <f>IFERROR(+IF($A10=1,+(data!E11-data!P11)/Q10*100,AE$14),0)</f>
        <v>0</v>
      </c>
      <c r="AF10" s="12">
        <f>+IFERROR(IF($A10=1,+data!V11/data!E11/AD10,AF$14),0)</f>
        <v>0</v>
      </c>
      <c r="AG10" s="12" t="e">
        <f>+IF($A10=1,data!BF11,AG$14)</f>
        <v>#DIV/0!</v>
      </c>
      <c r="AH10" s="12" t="e">
        <f t="shared" si="10"/>
        <v>#DIV/0!</v>
      </c>
      <c r="AI10" s="11">
        <f>+IF($A10=1,data!L11,AI$14)</f>
        <v>0</v>
      </c>
      <c r="AJ10" s="11">
        <f>+IF($A10=1,data!N11,AJ$14)</f>
        <v>0</v>
      </c>
      <c r="AK10" s="12">
        <f t="shared" si="11"/>
        <v>0</v>
      </c>
      <c r="AL10" s="12">
        <f t="shared" si="12"/>
        <v>0</v>
      </c>
      <c r="AM10" s="11">
        <f>+IF($A10=1,data!U11,AM$14)</f>
        <v>0</v>
      </c>
      <c r="AN10" s="12">
        <f t="shared" si="13"/>
        <v>0</v>
      </c>
      <c r="AO10" s="12" t="e">
        <f>+IF($A10=1,data!BE11,AO$14)</f>
        <v>#DIV/0!</v>
      </c>
      <c r="AP10" s="12" t="e">
        <f t="shared" si="14"/>
        <v>#DIV/0!</v>
      </c>
    </row>
    <row r="11" spans="1:42">
      <c r="A11" s="5">
        <f>IFERROR(+B13+B12+B11,1)</f>
        <v>0</v>
      </c>
      <c r="B11" s="13">
        <f>+data!C12</f>
        <v>0</v>
      </c>
      <c r="C11" s="13" t="str">
        <f>+IF(A11=1,SUBSTITUTE(RIGHT(data!B12,2),"-",""),$C$14)</f>
        <v xml:space="preserve">Năm </v>
      </c>
      <c r="D11" s="14" t="e">
        <f>IF(A11=1,+data!BC12,D$14)</f>
        <v>#DIV/0!</v>
      </c>
      <c r="E11" s="14">
        <f>+data!BJ12</f>
        <v>0</v>
      </c>
      <c r="F11" s="14">
        <f>+data!BI12</f>
        <v>0</v>
      </c>
      <c r="G11" s="11">
        <f>+IF($A11=1,data!AZ12,G$14)</f>
        <v>0</v>
      </c>
      <c r="H11" s="12" t="e">
        <f t="shared" si="0"/>
        <v>#DIV/0!</v>
      </c>
      <c r="I11" s="11">
        <f>+IF($A11=1,data!BA12,I$14)</f>
        <v>0</v>
      </c>
      <c r="J11" s="12" t="e">
        <f t="shared" si="1"/>
        <v>#DIV/0!</v>
      </c>
      <c r="K11" s="11">
        <f>+IF($A11=1,data!D12,K$14)</f>
        <v>0</v>
      </c>
      <c r="L11" s="11">
        <f t="shared" si="2"/>
        <v>0</v>
      </c>
      <c r="M11" s="11">
        <f>+IF($A11=1,data!O12,M$14)</f>
        <v>0</v>
      </c>
      <c r="N11" s="11">
        <f>+IF($A11=1,data!BB12,N$14)</f>
        <v>0</v>
      </c>
      <c r="O11" s="12" t="e">
        <f>+IF($A11=1,data!AY12,O$14)</f>
        <v>#DIV/0!</v>
      </c>
      <c r="P11" s="12" t="e">
        <f>+IF($A11=1,data!AX12,P$14)</f>
        <v>#DIV/0!</v>
      </c>
      <c r="Q11" s="11">
        <f>+IF($A11=1,data!E12,Q$14)</f>
        <v>0</v>
      </c>
      <c r="R11" s="12" t="e">
        <f t="shared" si="3"/>
        <v>#DIV/0!</v>
      </c>
      <c r="S11" s="11">
        <f>+IF($A11=1,data!F12,S$14)</f>
        <v>0</v>
      </c>
      <c r="T11" s="12" t="e">
        <f t="shared" si="4"/>
        <v>#DIV/0!</v>
      </c>
      <c r="U11" s="11">
        <f>+IF($A11=1,data!G12,U$14)</f>
        <v>0</v>
      </c>
      <c r="V11" s="12">
        <f t="shared" si="5"/>
        <v>0</v>
      </c>
      <c r="W11" s="11">
        <f>+IF($A11=1,data!H12,W$14)</f>
        <v>0</v>
      </c>
      <c r="X11" s="12">
        <f t="shared" si="6"/>
        <v>0</v>
      </c>
      <c r="Y11" s="11">
        <f>+IF($A11=1,data!J12,Y$14)</f>
        <v>0</v>
      </c>
      <c r="Z11" s="11">
        <f t="shared" si="7"/>
        <v>0</v>
      </c>
      <c r="AA11" s="11">
        <f>+IF($A11=1,data!I12,AA$14)</f>
        <v>0</v>
      </c>
      <c r="AB11" s="12">
        <f t="shared" si="8"/>
        <v>0</v>
      </c>
      <c r="AC11" s="11">
        <f>+IF($A11=1,data!K12,AC$14)</f>
        <v>0</v>
      </c>
      <c r="AD11" s="12">
        <f t="shared" si="9"/>
        <v>0</v>
      </c>
      <c r="AE11" s="12">
        <f>IFERROR(+IF($A11=1,+(data!E12-data!P12)/Q11*100,AE$14),0)</f>
        <v>0</v>
      </c>
      <c r="AF11" s="12">
        <f>+IFERROR(IF($A11=1,+data!V12/data!E12/AD11,AF$14),0)</f>
        <v>0</v>
      </c>
      <c r="AG11" s="12" t="e">
        <f>+IF($A11=1,data!BF12,AG$14)</f>
        <v>#DIV/0!</v>
      </c>
      <c r="AH11" s="12" t="e">
        <f t="shared" si="10"/>
        <v>#DIV/0!</v>
      </c>
      <c r="AI11" s="11">
        <f>+IF($A11=1,data!L12,AI$14)</f>
        <v>0</v>
      </c>
      <c r="AJ11" s="11">
        <f>+IF($A11=1,data!N12,AJ$14)</f>
        <v>0</v>
      </c>
      <c r="AK11" s="12">
        <f t="shared" si="11"/>
        <v>0</v>
      </c>
      <c r="AL11" s="12">
        <f t="shared" si="12"/>
        <v>0</v>
      </c>
      <c r="AM11" s="11">
        <f>+IF($A11=1,data!U12,AM$14)</f>
        <v>0</v>
      </c>
      <c r="AN11" s="12">
        <f t="shared" si="13"/>
        <v>0</v>
      </c>
      <c r="AO11" s="12" t="e">
        <f>+IF($A11=1,data!BE12,AO$14)</f>
        <v>#DIV/0!</v>
      </c>
      <c r="AP11" s="12" t="e">
        <f t="shared" si="14"/>
        <v>#DIV/0!</v>
      </c>
    </row>
    <row r="12" spans="1:42">
      <c r="A12" s="5">
        <f>IFERROR(+B13+B12,1)</f>
        <v>0</v>
      </c>
      <c r="B12" s="13">
        <f>+data!C13</f>
        <v>0</v>
      </c>
      <c r="C12" s="13" t="str">
        <f>+IF(A12=1,SUBSTITUTE(RIGHT(data!B13,2),"-",""),$C$14)</f>
        <v xml:space="preserve">Năm </v>
      </c>
      <c r="D12" s="14" t="e">
        <f>IF(A12=1,+data!BC13,D$14)</f>
        <v>#DIV/0!</v>
      </c>
      <c r="E12" s="14">
        <f>+data!BJ13</f>
        <v>0</v>
      </c>
      <c r="F12" s="14">
        <f>+data!BI13</f>
        <v>0</v>
      </c>
      <c r="G12" s="11">
        <f>+IF($A12=1,data!AZ13,G$14)</f>
        <v>0</v>
      </c>
      <c r="H12" s="12" t="e">
        <f t="shared" si="0"/>
        <v>#DIV/0!</v>
      </c>
      <c r="I12" s="11">
        <f>+IF($A12=1,data!BA13,I$14)</f>
        <v>0</v>
      </c>
      <c r="J12" s="12" t="e">
        <f t="shared" si="1"/>
        <v>#DIV/0!</v>
      </c>
      <c r="K12" s="11">
        <f>+IF($A12=1,data!D13,K$14)</f>
        <v>0</v>
      </c>
      <c r="L12" s="11">
        <f t="shared" si="2"/>
        <v>0</v>
      </c>
      <c r="M12" s="11">
        <f>+IF($A12=1,data!O13,M$14)</f>
        <v>0</v>
      </c>
      <c r="N12" s="11">
        <f>+IF($A12=1,data!BB13,N$14)</f>
        <v>0</v>
      </c>
      <c r="O12" s="12" t="e">
        <f>+IF($A12=1,data!AY13,O$14)</f>
        <v>#DIV/0!</v>
      </c>
      <c r="P12" s="12" t="e">
        <f>+IF($A12=1,data!AX13,P$14)</f>
        <v>#DIV/0!</v>
      </c>
      <c r="Q12" s="11">
        <f>+IF($A12=1,data!E13,Q$14)</f>
        <v>0</v>
      </c>
      <c r="R12" s="12" t="e">
        <f t="shared" si="3"/>
        <v>#DIV/0!</v>
      </c>
      <c r="S12" s="11">
        <f>+IF($A12=1,data!F13,S$14)</f>
        <v>0</v>
      </c>
      <c r="T12" s="12" t="e">
        <f t="shared" si="4"/>
        <v>#DIV/0!</v>
      </c>
      <c r="U12" s="11">
        <f>+IF($A12=1,data!G13,U$14)</f>
        <v>0</v>
      </c>
      <c r="V12" s="12">
        <f t="shared" si="5"/>
        <v>0</v>
      </c>
      <c r="W12" s="11">
        <f>+IF($A12=1,data!H13,W$14)</f>
        <v>0</v>
      </c>
      <c r="X12" s="12">
        <f t="shared" si="6"/>
        <v>0</v>
      </c>
      <c r="Y12" s="11">
        <f>+IF($A12=1,data!J13,Y$14)</f>
        <v>0</v>
      </c>
      <c r="Z12" s="11">
        <f t="shared" si="7"/>
        <v>0</v>
      </c>
      <c r="AA12" s="11">
        <f>+IF($A12=1,data!I13,AA$14)</f>
        <v>0</v>
      </c>
      <c r="AB12" s="12">
        <f t="shared" si="8"/>
        <v>0</v>
      </c>
      <c r="AC12" s="11">
        <f>+IF($A12=1,data!K13,AC$14)</f>
        <v>0</v>
      </c>
      <c r="AD12" s="12">
        <f t="shared" si="9"/>
        <v>0</v>
      </c>
      <c r="AE12" s="12">
        <f>IFERROR(+IF($A12=1,+(data!E13-data!P13)/Q12*100,AE$14),0)</f>
        <v>0</v>
      </c>
      <c r="AF12" s="12">
        <f>+IFERROR(IF($A12=1,+data!V13/data!E13/AD12,AF$14),0)</f>
        <v>0</v>
      </c>
      <c r="AG12" s="12" t="e">
        <f>+IF($A12=1,data!BF13,AG$14)</f>
        <v>#DIV/0!</v>
      </c>
      <c r="AH12" s="12" t="e">
        <f t="shared" si="10"/>
        <v>#DIV/0!</v>
      </c>
      <c r="AI12" s="11">
        <f>+IF($A12=1,data!L13,AI$14)</f>
        <v>0</v>
      </c>
      <c r="AJ12" s="11">
        <f>+IF($A12=1,data!N13,AJ$14)</f>
        <v>0</v>
      </c>
      <c r="AK12" s="12">
        <f t="shared" si="11"/>
        <v>0</v>
      </c>
      <c r="AL12" s="12">
        <f t="shared" si="12"/>
        <v>0</v>
      </c>
      <c r="AM12" s="11">
        <f>+IF($A12=1,data!U13,AM$14)</f>
        <v>0</v>
      </c>
      <c r="AN12" s="12">
        <f t="shared" si="13"/>
        <v>0</v>
      </c>
      <c r="AO12" s="12" t="e">
        <f>+IF($A12=1,data!BE13,AO$14)</f>
        <v>#DIV/0!</v>
      </c>
      <c r="AP12" s="12" t="e">
        <f t="shared" si="14"/>
        <v>#DIV/0!</v>
      </c>
    </row>
    <row r="13" spans="1:42">
      <c r="A13" s="5">
        <f>IFERROR(+B13+B14,1)</f>
        <v>0</v>
      </c>
      <c r="B13" s="13">
        <f>+data!C14</f>
        <v>0</v>
      </c>
      <c r="C13" s="13" t="str">
        <f>+IF(A13=1,SUBSTITUTE(RIGHT(data!B14,2),"-",""),$C$14)</f>
        <v xml:space="preserve">Năm </v>
      </c>
      <c r="D13" s="14" t="e">
        <f>IF(A13=1,+data!BC14,D$14)</f>
        <v>#DIV/0!</v>
      </c>
      <c r="E13" s="14">
        <f>+data!BJ14</f>
        <v>0</v>
      </c>
      <c r="F13" s="14">
        <f>+data!BI14</f>
        <v>0</v>
      </c>
      <c r="G13" s="11">
        <f>+IF($A13=1,data!AZ14,G$14)</f>
        <v>0</v>
      </c>
      <c r="H13" s="12" t="e">
        <f t="shared" si="0"/>
        <v>#DIV/0!</v>
      </c>
      <c r="I13" s="11">
        <f>+IF($A13=1,data!BA14,I$14)</f>
        <v>0</v>
      </c>
      <c r="J13" s="12" t="e">
        <f t="shared" si="1"/>
        <v>#DIV/0!</v>
      </c>
      <c r="K13" s="11">
        <f>+IF($A13=1,data!D14,K$14)</f>
        <v>0</v>
      </c>
      <c r="L13" s="11">
        <f t="shared" si="2"/>
        <v>0</v>
      </c>
      <c r="M13" s="11">
        <f>+IF($A13=1,data!O14,M$14)</f>
        <v>0</v>
      </c>
      <c r="N13" s="11">
        <f>+IF($A13=1,data!BB14,N$14)</f>
        <v>0</v>
      </c>
      <c r="O13" s="12" t="e">
        <f>+IF($A13=1,data!AY14,O$14)</f>
        <v>#DIV/0!</v>
      </c>
      <c r="P13" s="12" t="e">
        <f>+IF($A13=1,data!AX14,P$14)</f>
        <v>#DIV/0!</v>
      </c>
      <c r="Q13" s="11">
        <f>+IF($A13=1,data!E14,Q$14)</f>
        <v>0</v>
      </c>
      <c r="R13" s="12" t="e">
        <f t="shared" si="3"/>
        <v>#DIV/0!</v>
      </c>
      <c r="S13" s="11">
        <f>+IF($A13=1,data!F14,S$14)</f>
        <v>0</v>
      </c>
      <c r="T13" s="12" t="e">
        <f t="shared" si="4"/>
        <v>#DIV/0!</v>
      </c>
      <c r="U13" s="11">
        <f>+IF($A13=1,data!G14,U$14)</f>
        <v>0</v>
      </c>
      <c r="V13" s="12">
        <f t="shared" si="5"/>
        <v>0</v>
      </c>
      <c r="W13" s="11">
        <f>+IF($A13=1,data!H14,W$14)</f>
        <v>0</v>
      </c>
      <c r="X13" s="12">
        <f t="shared" si="6"/>
        <v>0</v>
      </c>
      <c r="Y13" s="11">
        <f>+IF($A13=1,data!J14,Y$14)</f>
        <v>0</v>
      </c>
      <c r="Z13" s="11">
        <f t="shared" si="7"/>
        <v>0</v>
      </c>
      <c r="AA13" s="11">
        <f>+IF($A13=1,data!I14,AA$14)</f>
        <v>0</v>
      </c>
      <c r="AB13" s="12">
        <f t="shared" si="8"/>
        <v>0</v>
      </c>
      <c r="AC13" s="11">
        <f>+IF($A13=1,data!K14,AC$14)</f>
        <v>0</v>
      </c>
      <c r="AD13" s="12">
        <f t="shared" si="9"/>
        <v>0</v>
      </c>
      <c r="AE13" s="12">
        <f>IFERROR(+IF($A13=1,+(data!E14-data!P14)/Q13*100,AE$14),0)</f>
        <v>0</v>
      </c>
      <c r="AF13" s="12">
        <f>+IFERROR(IF($A13=1,+data!V14/data!E14/AD13,AF$14),0)</f>
        <v>0</v>
      </c>
      <c r="AG13" s="12" t="e">
        <f>+IF($A13=1,data!BF14,AG$14)</f>
        <v>#DIV/0!</v>
      </c>
      <c r="AH13" s="12" t="e">
        <f t="shared" si="10"/>
        <v>#DIV/0!</v>
      </c>
      <c r="AI13" s="11">
        <f>+IF($A13=1,data!L14,AI$14)</f>
        <v>0</v>
      </c>
      <c r="AJ13" s="11">
        <f>+IF($A13=1,data!N14,AJ$14)</f>
        <v>0</v>
      </c>
      <c r="AK13" s="12">
        <f t="shared" si="11"/>
        <v>0</v>
      </c>
      <c r="AL13" s="12">
        <f t="shared" si="12"/>
        <v>0</v>
      </c>
      <c r="AM13" s="11">
        <f>+data!U14</f>
        <v>0</v>
      </c>
      <c r="AN13" s="12">
        <f t="shared" si="13"/>
        <v>0</v>
      </c>
      <c r="AO13" s="12" t="e">
        <f>+IF($A13=1,data!BE14,AO$14)</f>
        <v>#DIV/0!</v>
      </c>
      <c r="AP13" s="12" t="e">
        <f t="shared" si="14"/>
        <v>#DIV/0!</v>
      </c>
    </row>
    <row r="14" spans="1:42">
      <c r="A14" s="5">
        <f>+SUM(A2:A13)</f>
        <v>0</v>
      </c>
      <c r="C14" s="13" t="str">
        <f>+"Năm "&amp;LEFT(data!B3,4)</f>
        <v xml:space="preserve">Năm </v>
      </c>
      <c r="D14" s="14" t="e">
        <f>+SUMIFS(D2:D13,A2:A13,1)/A14</f>
        <v>#DIV/0!</v>
      </c>
      <c r="E14" s="14">
        <f>+E13</f>
        <v>0</v>
      </c>
      <c r="F14" s="14">
        <f>+F13</f>
        <v>0</v>
      </c>
      <c r="G14" s="11">
        <f>+SUMIFS(G2:G13,$A$2:$A$13,1)</f>
        <v>0</v>
      </c>
      <c r="H14" s="15" t="e">
        <f>+G14*12/D14*100/A14</f>
        <v>#DIV/0!</v>
      </c>
      <c r="I14" s="11">
        <f>+SUMIFS(I2:I13,$A$2:$A$13,1)</f>
        <v>0</v>
      </c>
      <c r="J14" s="15" t="e">
        <f>+I14*12/A14/D14*100</f>
        <v>#DIV/0!</v>
      </c>
      <c r="K14" s="11">
        <f>+SUMIFS(K2:K13,$A$2:$A$13,1)</f>
        <v>0</v>
      </c>
      <c r="L14" s="11">
        <f>+SUMIFS(L2:L13,$A$2:$A$13,1)</f>
        <v>0</v>
      </c>
      <c r="M14" s="11">
        <f>+SUMIFS(M2:M13,$A$2:$A$13,1)</f>
        <v>0</v>
      </c>
      <c r="N14" s="11">
        <f>+SUMIFS(N2:N13,$A$2:$A$13,1)</f>
        <v>0</v>
      </c>
      <c r="O14" s="15" t="e">
        <f>+SUMIFS(O2:O13,$A$2:$A$13,1)/A14</f>
        <v>#DIV/0!</v>
      </c>
      <c r="P14" s="15" t="e">
        <f>+SUMIFS(P2:P13,$A$2:$A$13,1)/A14</f>
        <v>#DIV/0!</v>
      </c>
      <c r="Q14" s="11">
        <f>+SUMIFS(Q2:Q13,$A$2:$A$13,1)</f>
        <v>0</v>
      </c>
      <c r="R14" s="12" t="e">
        <f>+Q14/K14*100</f>
        <v>#DIV/0!</v>
      </c>
      <c r="S14" s="11">
        <f>+SUMIFS(S2:S13,$A$2:$A$13,1)</f>
        <v>0</v>
      </c>
      <c r="T14" s="15" t="e">
        <f>+S14/Q14</f>
        <v>#DIV/0!</v>
      </c>
      <c r="U14" s="11">
        <f>+SUMIFS(U2:U13,$A$2:$A$13,1)</f>
        <v>0</v>
      </c>
      <c r="V14" s="15" t="e">
        <f>+U14/S14*100</f>
        <v>#DIV/0!</v>
      </c>
      <c r="W14" s="11">
        <f>+SUMIFS(W2:W13,$A$2:$A$13,1)</f>
        <v>0</v>
      </c>
      <c r="X14" s="15" t="e">
        <f>+W14/S14*100</f>
        <v>#DIV/0!</v>
      </c>
      <c r="Y14" s="11">
        <f>+SUMIFS(Y2:Y13,$A$2:$A$13,1)</f>
        <v>0</v>
      </c>
      <c r="Z14" s="15" t="e">
        <f>+Y14/S14*100</f>
        <v>#DIV/0!</v>
      </c>
      <c r="AA14" s="11">
        <f>+SUMIFS(AA2:AA13,$A$2:$A$13,1)</f>
        <v>0</v>
      </c>
      <c r="AB14" s="15" t="e">
        <f>+AA14/S14*100</f>
        <v>#DIV/0!</v>
      </c>
      <c r="AC14" s="11">
        <f>+SUMIFS(AC2:AC13,$A$2:$A$13,1)</f>
        <v>0</v>
      </c>
      <c r="AD14" s="15" t="e">
        <f>+AC14/Q14</f>
        <v>#DIV/0!</v>
      </c>
      <c r="AE14" s="15" t="e">
        <f>+SUMIFS(AE2:AE13,$A$2:$A$13,1)/A14</f>
        <v>#DIV/0!</v>
      </c>
      <c r="AF14" s="11" t="e">
        <f>+SUMIFS(AF2:AF13,$A$2:$A$13,1)/A14</f>
        <v>#DIV/0!</v>
      </c>
      <c r="AG14" s="15" t="e">
        <f>+SUMIFS(AG2:AG13,$A$2:$A$13,1)/A14</f>
        <v>#DIV/0!</v>
      </c>
      <c r="AH14" s="15" t="e">
        <f>+Q14*12/D14/A14</f>
        <v>#DIV/0!</v>
      </c>
      <c r="AI14" s="11">
        <f>+SUMIFS(AI2:AI13,$A$2:$A$13,1)</f>
        <v>0</v>
      </c>
      <c r="AJ14" s="11">
        <f>+SUMIFS(AJ2:AJ13,$A$2:$A$13,1)</f>
        <v>0</v>
      </c>
      <c r="AK14" s="15" t="e">
        <f>+AJ14/AI14</f>
        <v>#DIV/0!</v>
      </c>
      <c r="AL14" s="15" t="e">
        <f>+AJ14/Q14</f>
        <v>#DIV/0!</v>
      </c>
      <c r="AM14" s="11">
        <f>+SUMIFS(AM2:AM13,$A$2:$A$13,1)</f>
        <v>0</v>
      </c>
      <c r="AN14" s="15" t="e">
        <f>+AM14/AC14*100</f>
        <v>#DIV/0!</v>
      </c>
      <c r="AO14" s="15" t="e">
        <f>+SUMIFS(AO2:AO13,$A$2:$A$13,1)/A14</f>
        <v>#DIV/0!</v>
      </c>
      <c r="AP14" s="15" t="e">
        <f>+AJ14*12/A14/D14</f>
        <v>#DIV/0!</v>
      </c>
    </row>
    <row r="23" spans="4:11">
      <c r="D23" s="10"/>
      <c r="E23" s="10"/>
      <c r="F23" s="10"/>
      <c r="G23" s="10"/>
      <c r="I23" s="10"/>
      <c r="K23" s="10"/>
    </row>
    <row r="32" spans="4:11">
      <c r="D32" s="10"/>
      <c r="E32" s="10"/>
      <c r="F32" s="10"/>
      <c r="G32" s="10"/>
      <c r="I32" s="10"/>
      <c r="K32" s="10"/>
    </row>
    <row r="39" spans="4:11">
      <c r="D39" s="10"/>
      <c r="E39" s="10"/>
      <c r="F39" s="10"/>
      <c r="G39" s="10"/>
      <c r="I39" s="10"/>
      <c r="K3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getdata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hieu</cp:lastModifiedBy>
  <dcterms:created xsi:type="dcterms:W3CDTF">2020-12-30T04:21:18Z</dcterms:created>
  <dcterms:modified xsi:type="dcterms:W3CDTF">2023-04-28T04:23:46Z</dcterms:modified>
  <cp:category/>
</cp:coreProperties>
</file>