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santosa\New folder\GFS- G11\"/>
    </mc:Choice>
  </mc:AlternateContent>
  <xr:revisionPtr revIDLastSave="0" documentId="13_ncr:1_{B5E8708F-7C92-49B9-89D6-F89F61D12508}" xr6:coauthVersionLast="41" xr6:coauthVersionMax="41" xr10:uidLastSave="{00000000-0000-0000-0000-000000000000}"/>
  <bookViews>
    <workbookView xWindow="-120" yWindow="-120" windowWidth="20730" windowHeight="11310" tabRatio="745" xr2:uid="{00000000-000D-0000-FFFF-FFFF00000000}"/>
  </bookViews>
  <sheets>
    <sheet name="Status" sheetId="16" r:id="rId1"/>
    <sheet name="Ecoscope" sheetId="1" r:id="rId2"/>
    <sheet name="Arc" sheetId="6" r:id="rId3"/>
    <sheet name="Sonicscope" sheetId="7" r:id="rId4"/>
    <sheet name="Sonicvision^" sheetId="8" r:id="rId5"/>
    <sheet name="Stethoscope^" sheetId="9" r:id="rId6"/>
    <sheet name="OptiDrill" sheetId="11" r:id="rId7"/>
    <sheet name="Telescope" sheetId="3" r:id="rId8"/>
    <sheet name="Gyropulse" sheetId="17" r:id="rId9"/>
    <sheet name="VPWD" sheetId="12" r:id="rId10"/>
    <sheet name="Impulse" sheetId="4" r:id="rId11"/>
    <sheet name="Geosphere" sheetId="15" r:id="rId12"/>
    <sheet name="Microscope475" sheetId="5" r:id="rId13"/>
    <sheet name="Microscope675" sheetId="13" r:id="rId14"/>
    <sheet name="Periscope 675^" sheetId="14" r:id="rId15"/>
    <sheet name="Periscope 475" sheetId="2" r:id="rId16"/>
    <sheet name="ADN" sheetId="10" r:id="rId17"/>
  </sheets>
  <definedNames>
    <definedName name="_xlnm._FilterDatabase" localSheetId="0" hidden="1">Status!$C$1:$D$28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5" i="15" l="1"/>
  <c r="Q15" i="15" s="1"/>
  <c r="K15" i="15"/>
  <c r="F15" i="15"/>
  <c r="H15" i="15" s="1"/>
  <c r="Q32" i="11" l="1"/>
  <c r="L32" i="11"/>
  <c r="F32" i="11"/>
  <c r="H32" i="11" s="1"/>
  <c r="H10" i="10"/>
  <c r="Q36" i="13"/>
  <c r="Q30" i="13"/>
  <c r="F36" i="13"/>
  <c r="D36" i="13"/>
  <c r="F30" i="13"/>
  <c r="O20" i="15"/>
  <c r="Q20" i="15"/>
  <c r="P13" i="4"/>
  <c r="M33" i="17"/>
  <c r="O33" i="17" s="1"/>
  <c r="G33" i="17"/>
  <c r="I33" i="17" s="1"/>
  <c r="M28" i="17"/>
  <c r="O28" i="17" s="1"/>
  <c r="G28" i="17"/>
  <c r="I28" i="17" s="1"/>
  <c r="E22" i="17"/>
  <c r="E19" i="17"/>
  <c r="E18" i="17"/>
  <c r="E17" i="17"/>
  <c r="E16" i="17"/>
  <c r="E15" i="17"/>
  <c r="G45" i="3"/>
  <c r="I45" i="3" s="1"/>
  <c r="M45" i="3"/>
  <c r="O45" i="3" s="1"/>
  <c r="G33" i="3"/>
  <c r="I33" i="3" s="1"/>
  <c r="M33" i="3"/>
  <c r="O33" i="3" s="1"/>
  <c r="M40" i="3"/>
  <c r="O40" i="3" s="1"/>
  <c r="G40" i="3"/>
  <c r="I40" i="3" s="1"/>
  <c r="P35" i="7"/>
  <c r="R35" i="7" s="1"/>
  <c r="H35" i="7"/>
  <c r="F35" i="7"/>
  <c r="L30" i="7"/>
  <c r="F60" i="6" l="1"/>
  <c r="H60" i="6" s="1"/>
  <c r="Q60" i="6"/>
  <c r="Q55" i="6"/>
  <c r="H55" i="6"/>
  <c r="H43" i="6"/>
  <c r="Q48" i="6"/>
  <c r="F48" i="6"/>
  <c r="H48" i="6" s="1"/>
  <c r="Q43" i="6"/>
  <c r="F35" i="6"/>
  <c r="H35" i="6" s="1"/>
  <c r="Q35" i="6"/>
  <c r="Q30" i="6"/>
  <c r="Q36" i="1"/>
  <c r="Q30" i="1"/>
  <c r="F36" i="1"/>
  <c r="H36" i="1" s="1"/>
  <c r="O14" i="15" l="1"/>
  <c r="Q14" i="15" s="1"/>
  <c r="F26" i="11" l="1"/>
  <c r="H26" i="11" s="1"/>
  <c r="L26" i="11"/>
  <c r="E25" i="13" l="1"/>
  <c r="E24" i="13"/>
  <c r="E23" i="13"/>
  <c r="E22" i="13"/>
  <c r="E21" i="13"/>
  <c r="K20" i="15" l="1"/>
  <c r="F20" i="15"/>
  <c r="H20" i="15" s="1"/>
  <c r="K14" i="15"/>
  <c r="F14" i="15"/>
  <c r="H14" i="15" s="1"/>
  <c r="H19" i="14" l="1"/>
  <c r="F19" i="14"/>
  <c r="E14" i="14"/>
  <c r="E13" i="14"/>
  <c r="E12" i="14"/>
  <c r="E11" i="14"/>
  <c r="E10" i="14"/>
  <c r="K13" i="12" l="1"/>
  <c r="F13" i="12"/>
  <c r="H13" i="12" s="1"/>
  <c r="E21" i="7" l="1"/>
  <c r="J30" i="13"/>
  <c r="D30" i="13"/>
  <c r="L30" i="1" l="1"/>
  <c r="E18" i="11" l="1"/>
  <c r="E17" i="11"/>
  <c r="E16" i="11"/>
  <c r="E15" i="11"/>
  <c r="E14" i="11"/>
  <c r="F10" i="10"/>
  <c r="E10" i="8" l="1"/>
  <c r="E9" i="8"/>
  <c r="F30" i="7"/>
  <c r="H30" i="7" s="1"/>
  <c r="E25" i="7"/>
  <c r="E24" i="7"/>
  <c r="E23" i="7"/>
  <c r="E22" i="7"/>
  <c r="P30" i="7"/>
  <c r="R30" i="7" s="1"/>
  <c r="F30" i="6" l="1"/>
  <c r="H30" i="6" s="1"/>
  <c r="L30" i="6"/>
  <c r="F55" i="6"/>
  <c r="F43" i="6"/>
  <c r="L55" i="6"/>
  <c r="L43" i="6"/>
  <c r="E25" i="6"/>
  <c r="E24" i="6"/>
  <c r="E23" i="6"/>
  <c r="E22" i="6"/>
  <c r="E21" i="6"/>
  <c r="K13" i="5"/>
  <c r="F13" i="5"/>
  <c r="H13" i="5" s="1"/>
  <c r="K13" i="2"/>
  <c r="E22" i="3"/>
  <c r="E19" i="3"/>
  <c r="E18" i="3"/>
  <c r="E17" i="3"/>
  <c r="E16" i="3"/>
  <c r="E15" i="3"/>
  <c r="K13" i="4"/>
  <c r="F13" i="4"/>
  <c r="H13" i="4" s="1"/>
  <c r="M28" i="3" l="1"/>
  <c r="O28" i="3" s="1"/>
  <c r="G28" i="3"/>
  <c r="I28" i="3" s="1"/>
  <c r="F13" i="2" l="1"/>
  <c r="H13" i="2" s="1"/>
  <c r="F30" i="1"/>
  <c r="E22" i="1"/>
  <c r="E23" i="1"/>
  <c r="E24" i="1"/>
  <c r="E25" i="1"/>
  <c r="E21" i="1"/>
  <c r="H30" i="1"/>
</calcChain>
</file>

<file path=xl/sharedStrings.xml><?xml version="1.0" encoding="utf-8"?>
<sst xmlns="http://schemas.openxmlformats.org/spreadsheetml/2006/main" count="1168" uniqueCount="189">
  <si>
    <t>Ecoscope</t>
  </si>
  <si>
    <t>DH saver sub</t>
  </si>
  <si>
    <t>MEXD</t>
  </si>
  <si>
    <t>serial number</t>
  </si>
  <si>
    <t>length from ROP to DH</t>
  </si>
  <si>
    <t>length</t>
  </si>
  <si>
    <t>type</t>
  </si>
  <si>
    <t>MEXD-BA</t>
  </si>
  <si>
    <t>MEXD-EB</t>
  </si>
  <si>
    <t>MEXD-CB</t>
  </si>
  <si>
    <t>EXTM</t>
  </si>
  <si>
    <t>Length</t>
  </si>
  <si>
    <t>EXTM-CB</t>
  </si>
  <si>
    <t>EXTM-BB</t>
  </si>
  <si>
    <t>EXTM-FA</t>
  </si>
  <si>
    <t>min</t>
  </si>
  <si>
    <t>max</t>
  </si>
  <si>
    <t>11.25"</t>
  </si>
  <si>
    <t>13.75"</t>
  </si>
  <si>
    <t>13.37"</t>
  </si>
  <si>
    <t>15.87"</t>
  </si>
  <si>
    <t>15.49"</t>
  </si>
  <si>
    <t>17.99"</t>
  </si>
  <si>
    <t>17.58"</t>
  </si>
  <si>
    <t>20.14"</t>
  </si>
  <si>
    <t>EXTM-GB</t>
  </si>
  <si>
    <t>MEXD-GA</t>
  </si>
  <si>
    <t>MEXD-DB</t>
  </si>
  <si>
    <t>22.36"</t>
  </si>
  <si>
    <t>25.36"</t>
  </si>
  <si>
    <t>27.82"</t>
  </si>
  <si>
    <t>30.22"</t>
  </si>
  <si>
    <t>31.96"</t>
  </si>
  <si>
    <t>with ext 2.5"</t>
  </si>
  <si>
    <t>RONG</t>
  </si>
  <si>
    <t>FXD</t>
  </si>
  <si>
    <t>Status</t>
  </si>
  <si>
    <t>DOWN</t>
  </si>
  <si>
    <t>Periscope 475</t>
  </si>
  <si>
    <t>RTLM-CC</t>
  </si>
  <si>
    <t>RTLF</t>
  </si>
  <si>
    <t>LTB to Shoulder</t>
  </si>
  <si>
    <t>RTLF-CA</t>
  </si>
  <si>
    <t>RTLF-BB</t>
  </si>
  <si>
    <t>RTLF-EA</t>
  </si>
  <si>
    <t>Calculation from Base to wire tube</t>
  </si>
  <si>
    <t>length from ROP to UH</t>
  </si>
  <si>
    <t>ROP to DH</t>
  </si>
  <si>
    <t>UH crossover</t>
  </si>
  <si>
    <t>MEXM</t>
  </si>
  <si>
    <t xml:space="preserve">6.75" Non-Iwob </t>
  </si>
  <si>
    <t xml:space="preserve">6.75" IWOB collar </t>
  </si>
  <si>
    <t>IWOB</t>
  </si>
  <si>
    <t>Non IWOB</t>
  </si>
  <si>
    <t>MEXD/ MXLD</t>
  </si>
  <si>
    <t xml:space="preserve">9" NON IWOB </t>
  </si>
  <si>
    <t>GYROPULSE</t>
  </si>
  <si>
    <t>Impulse</t>
  </si>
  <si>
    <t>RTLM-BD</t>
  </si>
  <si>
    <t>length from HV to UH</t>
  </si>
  <si>
    <t>UH saver sub</t>
  </si>
  <si>
    <t>ok</t>
  </si>
  <si>
    <t>MEXM-BA</t>
  </si>
  <si>
    <t>MEXM-AA</t>
  </si>
  <si>
    <t>MEXM-DA</t>
  </si>
  <si>
    <t>MXLD-G/BA</t>
  </si>
  <si>
    <t>51.82.</t>
  </si>
  <si>
    <t>MXLD-GA</t>
  </si>
  <si>
    <t>Microscope 475</t>
  </si>
  <si>
    <t>ARC8</t>
  </si>
  <si>
    <t>ARC9</t>
  </si>
  <si>
    <t>ARC6</t>
  </si>
  <si>
    <t>Sonicscope 675</t>
  </si>
  <si>
    <t>ROP to UH</t>
  </si>
  <si>
    <t>Uphole</t>
  </si>
  <si>
    <t>to ROP</t>
  </si>
  <si>
    <t>Crossover</t>
  </si>
  <si>
    <t>YB77/1</t>
  </si>
  <si>
    <t>G9462</t>
  </si>
  <si>
    <t>SonicVISION 675</t>
  </si>
  <si>
    <t>ILS</t>
  </si>
  <si>
    <t>MXLD-DA</t>
  </si>
  <si>
    <t>MXLD-BA</t>
  </si>
  <si>
    <t>SonicVISION 825</t>
  </si>
  <si>
    <t>E2342/1</t>
  </si>
  <si>
    <t>E6213</t>
  </si>
  <si>
    <t>A0657</t>
  </si>
  <si>
    <t>A0782</t>
  </si>
  <si>
    <t>A0904</t>
  </si>
  <si>
    <t>no report</t>
  </si>
  <si>
    <t>ADN. 475</t>
  </si>
  <si>
    <t>DMM 675</t>
  </si>
  <si>
    <t>VPWD</t>
  </si>
  <si>
    <t>MICROSCOPE675</t>
  </si>
  <si>
    <t>`</t>
  </si>
  <si>
    <t>min 122 and max 130.075"</t>
  </si>
  <si>
    <t>min 31" and max 33.515"</t>
  </si>
  <si>
    <t>Periscope 675</t>
  </si>
  <si>
    <t>Geosphere</t>
  </si>
  <si>
    <t>Receiver</t>
  </si>
  <si>
    <t>Transmitter</t>
  </si>
  <si>
    <t>Sonicvision</t>
  </si>
  <si>
    <t>Stethoscope</t>
  </si>
  <si>
    <t>Telescope</t>
  </si>
  <si>
    <t>Gyropulse</t>
  </si>
  <si>
    <t>ADN4</t>
  </si>
  <si>
    <t>Microscope 4</t>
  </si>
  <si>
    <t>Microscope 6</t>
  </si>
  <si>
    <t>Periscope 4</t>
  </si>
  <si>
    <t>Periscope 6</t>
  </si>
  <si>
    <t>ADN8</t>
  </si>
  <si>
    <t>Toolname</t>
  </si>
  <si>
    <t>Complete</t>
  </si>
  <si>
    <t>Clink 4</t>
  </si>
  <si>
    <t>Clink 6</t>
  </si>
  <si>
    <t>Clink 8</t>
  </si>
  <si>
    <t>DH crossover</t>
  </si>
  <si>
    <t>EA</t>
  </si>
  <si>
    <t xml:space="preserve">Crossover </t>
  </si>
  <si>
    <t>Ecoscope as DH Pin connection</t>
  </si>
  <si>
    <t>Ecoscope as DH Box connection</t>
  </si>
  <si>
    <t>EXTF</t>
  </si>
  <si>
    <t>no crossover</t>
  </si>
  <si>
    <t>EXTF-AA</t>
  </si>
  <si>
    <t>12.82"</t>
  </si>
  <si>
    <t>15.16"</t>
  </si>
  <si>
    <t>EXTF-BA</t>
  </si>
  <si>
    <t>10.41"</t>
  </si>
  <si>
    <t>12.75"</t>
  </si>
  <si>
    <t>EXTF-CA</t>
  </si>
  <si>
    <t>8.06"</t>
  </si>
  <si>
    <t>10.40"</t>
  </si>
  <si>
    <t>EXTF-DA</t>
  </si>
  <si>
    <t>EXTF-DB</t>
  </si>
  <si>
    <t>Uphole Box connection with EXTM</t>
  </si>
  <si>
    <t>Uphole Box Connection with MEXM</t>
  </si>
  <si>
    <t>Uphole Pin Connection with MEXM</t>
  </si>
  <si>
    <t>ARC6 DH as Pin connection</t>
  </si>
  <si>
    <t>Uphole box with EXTM</t>
  </si>
  <si>
    <t>ARC6 DH as Box connection</t>
  </si>
  <si>
    <t>ARC8 DH as Pin connection</t>
  </si>
  <si>
    <t>ARC8 DH as Box connection</t>
  </si>
  <si>
    <t>ARC9 DH as Box connection</t>
  </si>
  <si>
    <t>Sonicscope DH as Pin connection</t>
  </si>
  <si>
    <t>Sonicscope DH as Box connection</t>
  </si>
  <si>
    <t>Uphole box connection with EXTM</t>
  </si>
  <si>
    <t>Uphole Box connection with MEXM</t>
  </si>
  <si>
    <t>Uphole Pin connection with MEXM</t>
  </si>
  <si>
    <t>Sonicscope 6</t>
  </si>
  <si>
    <t xml:space="preserve">ARC 6 </t>
  </si>
  <si>
    <t xml:space="preserve">ARC 8 </t>
  </si>
  <si>
    <t xml:space="preserve">ARC 9 </t>
  </si>
  <si>
    <t>Optidrill 6</t>
  </si>
  <si>
    <t>Optidrill 9</t>
  </si>
  <si>
    <t>LTB IWOB to Shoulder</t>
  </si>
  <si>
    <t>Telescope uphole as Box connection</t>
  </si>
  <si>
    <t>Telescope uphole as Pin connection</t>
  </si>
  <si>
    <t>Telescope IWOB DH as Pin connection</t>
  </si>
  <si>
    <t>Telescope IWOB DH as Box connection</t>
  </si>
  <si>
    <t>Telescope Non IWOB DH as Pin connection</t>
  </si>
  <si>
    <t>Digiscope</t>
  </si>
  <si>
    <t>Gyropulse uphole as Pin connection</t>
  </si>
  <si>
    <t>Gyropulse uphole as Box connection</t>
  </si>
  <si>
    <t>Telescope Non IWOB DH as Box connection</t>
  </si>
  <si>
    <t>Gyropulse Non IWOB DH as Pin connection</t>
  </si>
  <si>
    <t>Gyropulse Non IWOB DH as Box connection</t>
  </si>
  <si>
    <t>VPWD Uphole as Pin connection</t>
  </si>
  <si>
    <t>VPWD DH as Box connection</t>
  </si>
  <si>
    <t>Impulse UH as Pin connection</t>
  </si>
  <si>
    <t>Impulse DH as Box  without crossover</t>
  </si>
  <si>
    <t>Impulse DH as Box  with crossover</t>
  </si>
  <si>
    <t>Geosphere Receiver UH as Pin connection</t>
  </si>
  <si>
    <t>Geosphere Transmitter UH as Pin connection</t>
  </si>
  <si>
    <t>Geosphere DH as Box without crossover</t>
  </si>
  <si>
    <t>Geosphere DH as Box with crossover</t>
  </si>
  <si>
    <t>Microscope6 DH as pin connection</t>
  </si>
  <si>
    <t>Microscope6 DH as Box connection</t>
  </si>
  <si>
    <t>Microscope6 UH as Box without crossover</t>
  </si>
  <si>
    <t>Microscope6 UH as Box with crossover</t>
  </si>
  <si>
    <t>Microscope6 UH as Pin with crossover</t>
  </si>
  <si>
    <t>DMM 900</t>
  </si>
  <si>
    <t>Telescope IWOB</t>
  </si>
  <si>
    <t>Telescope Non IWOB</t>
  </si>
  <si>
    <t>B1761/1</t>
  </si>
  <si>
    <t>H5995-01</t>
  </si>
  <si>
    <t>Extender Type Uphole</t>
  </si>
  <si>
    <t>Extender Type Downhole</t>
  </si>
  <si>
    <t>Geosphere Transmitter</t>
  </si>
  <si>
    <t>Geosphere Receiver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</si>
</sst>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C00000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left" vertical="center"/>
    </xf>
    <xf numFmtId="0" fontId="6" fillId="0" borderId="0" xfId="1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0" fillId="7" borderId="0" xfId="0" applyFill="1"/>
    <xf numFmtId="0" fontId="0" fillId="7" borderId="1" xfId="0" applyFill="1" applyBorder="1"/>
    <xf numFmtId="0" fontId="8" fillId="0" borderId="0" xfId="0" applyFont="1"/>
    <xf numFmtId="0" fontId="0" fillId="7" borderId="1" xfId="0" applyFill="1" applyBorder="1" applyAlignment="1">
      <alignment horizontal="center"/>
    </xf>
    <xf numFmtId="0" fontId="0" fillId="0" borderId="0" xfId="0" applyFont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7" fillId="6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891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74FAE-32D5-444C-ACD3-E6B93C997003}">
  <sheetPr filterMode="1"/>
  <dimension ref="C1:D28"/>
  <sheetViews>
    <sheetView tabSelected="1" zoomScale="85" zoomScaleNormal="85" workbookViewId="0">
      <selection activeCell="F19" sqref="F18:F19"/>
    </sheetView>
  </sheetViews>
  <sheetFormatPr defaultRowHeight="15" x14ac:dyDescent="0.25"/>
  <cols>
    <col min="3" max="3" width="20" style="9" bestFit="1" customWidth="1"/>
    <col min="4" max="4" width="20.5703125" style="1" customWidth="1"/>
  </cols>
  <sheetData>
    <row r="1" spans="3:4" x14ac:dyDescent="0.25">
      <c r="C1" s="34" t="s">
        <v>111</v>
      </c>
      <c r="D1" s="33" t="s">
        <v>36</v>
      </c>
    </row>
    <row r="2" spans="3:4" x14ac:dyDescent="0.25">
      <c r="C2" s="35" t="s">
        <v>105</v>
      </c>
      <c r="D2" s="47" t="s">
        <v>112</v>
      </c>
    </row>
    <row r="3" spans="3:4" hidden="1" x14ac:dyDescent="0.25">
      <c r="C3" s="35" t="s">
        <v>110</v>
      </c>
      <c r="D3" s="36"/>
    </row>
    <row r="4" spans="3:4" x14ac:dyDescent="0.25">
      <c r="C4" s="35" t="s">
        <v>149</v>
      </c>
      <c r="D4" s="47" t="s">
        <v>112</v>
      </c>
    </row>
    <row r="5" spans="3:4" x14ac:dyDescent="0.25">
      <c r="C5" s="35" t="s">
        <v>150</v>
      </c>
      <c r="D5" s="47" t="s">
        <v>112</v>
      </c>
    </row>
    <row r="6" spans="3:4" x14ac:dyDescent="0.25">
      <c r="C6" s="35" t="s">
        <v>151</v>
      </c>
      <c r="D6" s="47" t="s">
        <v>112</v>
      </c>
    </row>
    <row r="7" spans="3:4" hidden="1" x14ac:dyDescent="0.25">
      <c r="C7" s="35" t="s">
        <v>113</v>
      </c>
      <c r="D7" s="36"/>
    </row>
    <row r="8" spans="3:4" hidden="1" x14ac:dyDescent="0.25">
      <c r="C8" s="35" t="s">
        <v>114</v>
      </c>
      <c r="D8" s="36"/>
    </row>
    <row r="9" spans="3:4" hidden="1" x14ac:dyDescent="0.25">
      <c r="C9" s="35" t="s">
        <v>115</v>
      </c>
      <c r="D9" s="36"/>
    </row>
    <row r="10" spans="3:4" hidden="1" x14ac:dyDescent="0.25">
      <c r="C10" s="35" t="s">
        <v>160</v>
      </c>
      <c r="D10" s="36"/>
    </row>
    <row r="11" spans="3:4" x14ac:dyDescent="0.25">
      <c r="C11" s="35" t="s">
        <v>0</v>
      </c>
      <c r="D11" s="47" t="s">
        <v>112</v>
      </c>
    </row>
    <row r="12" spans="3:4" x14ac:dyDescent="0.25">
      <c r="C12" s="35" t="s">
        <v>187</v>
      </c>
      <c r="D12" s="47" t="s">
        <v>112</v>
      </c>
    </row>
    <row r="13" spans="3:4" x14ac:dyDescent="0.25">
      <c r="C13" s="35" t="s">
        <v>188</v>
      </c>
      <c r="D13" s="47" t="s">
        <v>112</v>
      </c>
    </row>
    <row r="14" spans="3:4" x14ac:dyDescent="0.25">
      <c r="C14" s="35" t="s">
        <v>104</v>
      </c>
      <c r="D14" s="47" t="s">
        <v>112</v>
      </c>
    </row>
    <row r="15" spans="3:4" x14ac:dyDescent="0.25">
      <c r="C15" s="35" t="s">
        <v>57</v>
      </c>
      <c r="D15" s="47" t="s">
        <v>112</v>
      </c>
    </row>
    <row r="16" spans="3:4" x14ac:dyDescent="0.25">
      <c r="C16" s="35" t="s">
        <v>106</v>
      </c>
      <c r="D16" s="47" t="s">
        <v>112</v>
      </c>
    </row>
    <row r="17" spans="3:4" x14ac:dyDescent="0.25">
      <c r="C17" s="35" t="s">
        <v>107</v>
      </c>
      <c r="D17" s="47" t="s">
        <v>112</v>
      </c>
    </row>
    <row r="18" spans="3:4" x14ac:dyDescent="0.25">
      <c r="C18" s="35" t="s">
        <v>152</v>
      </c>
      <c r="D18" s="47" t="s">
        <v>112</v>
      </c>
    </row>
    <row r="19" spans="3:4" x14ac:dyDescent="0.25">
      <c r="C19" s="35" t="s">
        <v>153</v>
      </c>
      <c r="D19" s="47" t="s">
        <v>112</v>
      </c>
    </row>
    <row r="20" spans="3:4" x14ac:dyDescent="0.25">
      <c r="C20" s="35" t="s">
        <v>108</v>
      </c>
      <c r="D20" s="47" t="s">
        <v>112</v>
      </c>
    </row>
    <row r="21" spans="3:4" hidden="1" x14ac:dyDescent="0.25">
      <c r="C21" s="35" t="s">
        <v>109</v>
      </c>
      <c r="D21" s="36"/>
    </row>
    <row r="22" spans="3:4" x14ac:dyDescent="0.25">
      <c r="C22" s="35" t="s">
        <v>148</v>
      </c>
      <c r="D22" s="47" t="s">
        <v>112</v>
      </c>
    </row>
    <row r="23" spans="3:4" hidden="1" x14ac:dyDescent="0.25">
      <c r="C23" s="35" t="s">
        <v>101</v>
      </c>
      <c r="D23" s="36"/>
    </row>
    <row r="24" spans="3:4" hidden="1" x14ac:dyDescent="0.25">
      <c r="C24" s="35" t="s">
        <v>102</v>
      </c>
      <c r="D24" s="36"/>
    </row>
    <row r="25" spans="3:4" x14ac:dyDescent="0.25">
      <c r="C25" s="35" t="s">
        <v>181</v>
      </c>
      <c r="D25" s="47" t="s">
        <v>112</v>
      </c>
    </row>
    <row r="26" spans="3:4" x14ac:dyDescent="0.25">
      <c r="C26" s="35" t="s">
        <v>182</v>
      </c>
      <c r="D26" s="47" t="s">
        <v>112</v>
      </c>
    </row>
    <row r="27" spans="3:4" x14ac:dyDescent="0.25">
      <c r="C27" s="35" t="s">
        <v>92</v>
      </c>
      <c r="D27" s="47" t="s">
        <v>112</v>
      </c>
    </row>
    <row r="28" spans="3:4" hidden="1" x14ac:dyDescent="0.25"/>
  </sheetData>
  <autoFilter ref="C1:D28" xr:uid="{596043BF-8CAF-45B5-88A1-6762B7EE7742}">
    <filterColumn colId="1">
      <customFilters>
        <customFilter operator="notEqual" val=" "/>
      </customFilters>
    </filterColumn>
  </autoFilter>
  <sortState xmlns:xlrd2="http://schemas.microsoft.com/office/spreadsheetml/2017/richdata2" ref="C2:D26">
    <sortCondition ref="C1"/>
  </sortState>
  <pageMargins left="0.7" right="0.7" top="0.75" bottom="0.75" header="0.3" footer="0.3"/>
  <pageSetup paperSize="9" orientation="portrait" verticalDpi="0" r:id="rId1"/>
  <headerFooter>
    <oddFooter>&amp;C&amp;1#&amp;"Calibri"&amp;10&amp;K000000Schlumberger-Private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3A894-7F03-4CAE-990C-A20F0886AF06}">
  <dimension ref="B2:L15"/>
  <sheetViews>
    <sheetView zoomScale="85" zoomScaleNormal="85" workbookViewId="0">
      <selection activeCell="E6" sqref="E6"/>
    </sheetView>
  </sheetViews>
  <sheetFormatPr defaultRowHeight="15" x14ac:dyDescent="0.25"/>
  <cols>
    <col min="2" max="2" width="23.7109375" bestFit="1" customWidth="1"/>
    <col min="4" max="4" width="14.28515625" style="21" bestFit="1" customWidth="1"/>
    <col min="5" max="5" width="33.7109375" style="1" bestFit="1" customWidth="1"/>
    <col min="6" max="6" width="15.42578125" style="1" bestFit="1" customWidth="1"/>
    <col min="7" max="7" width="12.42578125" style="1" bestFit="1" customWidth="1"/>
    <col min="8" max="9" width="9.140625" style="1"/>
    <col min="10" max="10" width="10" style="1" bestFit="1" customWidth="1"/>
    <col min="11" max="12" width="9.140625" style="1"/>
  </cols>
  <sheetData>
    <row r="2" spans="2:12" x14ac:dyDescent="0.25">
      <c r="B2" s="57" t="s">
        <v>185</v>
      </c>
      <c r="C2" s="11" t="s">
        <v>15</v>
      </c>
      <c r="D2" s="11" t="s">
        <v>16</v>
      </c>
    </row>
    <row r="3" spans="2:12" x14ac:dyDescent="0.25">
      <c r="B3" s="2" t="s">
        <v>39</v>
      </c>
      <c r="C3" s="49">
        <v>29.54</v>
      </c>
      <c r="D3" s="2">
        <v>32.28</v>
      </c>
      <c r="E3" s="1" t="s">
        <v>45</v>
      </c>
    </row>
    <row r="5" spans="2:12" x14ac:dyDescent="0.25">
      <c r="B5" s="57" t="s">
        <v>186</v>
      </c>
      <c r="C5" s="11" t="s">
        <v>15</v>
      </c>
      <c r="D5" s="11" t="s">
        <v>16</v>
      </c>
    </row>
    <row r="6" spans="2:12" x14ac:dyDescent="0.25">
      <c r="B6" s="2" t="s">
        <v>42</v>
      </c>
      <c r="C6" s="2">
        <v>12.85</v>
      </c>
      <c r="D6" s="2">
        <v>13.75</v>
      </c>
    </row>
    <row r="7" spans="2:12" x14ac:dyDescent="0.25">
      <c r="B7" s="2" t="s">
        <v>43</v>
      </c>
      <c r="C7" s="2">
        <v>14.96</v>
      </c>
      <c r="D7" s="2">
        <v>17.579999999999998</v>
      </c>
    </row>
    <row r="8" spans="2:12" x14ac:dyDescent="0.25">
      <c r="B8" s="2" t="s">
        <v>44</v>
      </c>
      <c r="C8" s="2">
        <v>28.81</v>
      </c>
      <c r="D8" s="2">
        <v>31.43</v>
      </c>
    </row>
    <row r="9" spans="2:12" x14ac:dyDescent="0.25">
      <c r="B9" s="9"/>
      <c r="C9" s="1"/>
      <c r="D9" s="1"/>
    </row>
    <row r="10" spans="2:12" x14ac:dyDescent="0.25">
      <c r="B10" s="9"/>
      <c r="C10" s="1"/>
      <c r="D10" s="1"/>
      <c r="E10" s="1" t="s">
        <v>166</v>
      </c>
      <c r="K10" s="1" t="s">
        <v>167</v>
      </c>
    </row>
    <row r="11" spans="2:12" x14ac:dyDescent="0.25">
      <c r="B11" s="65" t="s">
        <v>36</v>
      </c>
      <c r="C11" s="58" t="s">
        <v>37</v>
      </c>
      <c r="D11" s="59" t="s">
        <v>92</v>
      </c>
      <c r="E11" s="59"/>
      <c r="F11" s="59"/>
      <c r="G11" s="10" t="s">
        <v>60</v>
      </c>
      <c r="H11" s="10" t="s">
        <v>39</v>
      </c>
      <c r="J11" s="60" t="s">
        <v>47</v>
      </c>
      <c r="K11" s="60" t="s">
        <v>40</v>
      </c>
      <c r="L11" s="60"/>
    </row>
    <row r="12" spans="2:12" x14ac:dyDescent="0.25">
      <c r="B12" s="65"/>
      <c r="C12" s="58"/>
      <c r="D12" s="4" t="s">
        <v>3</v>
      </c>
      <c r="E12" s="4" t="s">
        <v>46</v>
      </c>
      <c r="F12" s="4" t="s">
        <v>41</v>
      </c>
      <c r="G12" s="4" t="s">
        <v>5</v>
      </c>
      <c r="H12" s="4" t="s">
        <v>5</v>
      </c>
      <c r="J12" s="60"/>
      <c r="K12" s="4" t="s">
        <v>11</v>
      </c>
      <c r="L12" s="4" t="s">
        <v>6</v>
      </c>
    </row>
    <row r="13" spans="2:12" x14ac:dyDescent="0.25">
      <c r="D13"/>
      <c r="E13" s="8">
        <v>124.25</v>
      </c>
      <c r="F13" s="2">
        <f>E13-117.125</f>
        <v>7.125</v>
      </c>
      <c r="G13" s="2">
        <v>21.125</v>
      </c>
      <c r="H13" s="7">
        <f>F13+G13+1.25</f>
        <v>29.5</v>
      </c>
      <c r="J13" s="8">
        <v>33.625</v>
      </c>
      <c r="K13" s="2">
        <f>J13-16</f>
        <v>17.625</v>
      </c>
      <c r="L13" s="2"/>
    </row>
    <row r="14" spans="2:12" x14ac:dyDescent="0.25">
      <c r="D14"/>
      <c r="E14"/>
      <c r="F14"/>
      <c r="G14"/>
      <c r="H14"/>
      <c r="I14"/>
      <c r="J14"/>
      <c r="K14"/>
      <c r="L14"/>
    </row>
    <row r="15" spans="2:12" x14ac:dyDescent="0.25">
      <c r="E15" s="43" t="s">
        <v>95</v>
      </c>
      <c r="F15" s="43"/>
      <c r="G15" s="43"/>
      <c r="H15" s="43"/>
      <c r="I15" s="43"/>
      <c r="J15" s="43"/>
      <c r="K15" s="43" t="s">
        <v>96</v>
      </c>
      <c r="L15" s="43"/>
    </row>
  </sheetData>
  <mergeCells count="5">
    <mergeCell ref="B11:B12"/>
    <mergeCell ref="C11:C12"/>
    <mergeCell ref="D11:F11"/>
    <mergeCell ref="J11:J12"/>
    <mergeCell ref="K11:L11"/>
  </mergeCells>
  <conditionalFormatting sqref="C11:C12">
    <cfRule type="containsText" dxfId="247" priority="19" operator="containsText" text="DFP">
      <formula>NOT(ISERROR(SEARCH("DFP",C11)))</formula>
    </cfRule>
  </conditionalFormatting>
  <conditionalFormatting sqref="B1 B15:B1048576 B3:B4 B6:B12">
    <cfRule type="containsText" dxfId="246" priority="20" operator="containsText" text="FXD">
      <formula>NOT(ISERROR(SEARCH("FXD",B1)))</formula>
    </cfRule>
    <cfRule type="containsText" dxfId="245" priority="21" operator="containsText" text="RITE">
      <formula>NOT(ISERROR(SEARCH("RITE",B1)))</formula>
    </cfRule>
    <cfRule type="containsText" dxfId="244" priority="22" operator="containsText" text="RONG">
      <formula>NOT(ISERROR(SEARCH("RONG",B1)))</formula>
    </cfRule>
    <cfRule type="containsText" dxfId="243" priority="23" operator="containsText" text="ON LOCATION">
      <formula>NOT(ISERROR(SEARCH("ON LOCATION",B1)))</formula>
    </cfRule>
  </conditionalFormatting>
  <conditionalFormatting sqref="B2">
    <cfRule type="containsText" dxfId="242" priority="15" operator="containsText" text="FXD">
      <formula>NOT(ISERROR(SEARCH("FXD",B2)))</formula>
    </cfRule>
    <cfRule type="containsText" dxfId="241" priority="16" operator="containsText" text="RITE">
      <formula>NOT(ISERROR(SEARCH("RITE",B2)))</formula>
    </cfRule>
    <cfRule type="containsText" dxfId="240" priority="17" operator="containsText" text="RONG">
      <formula>NOT(ISERROR(SEARCH("RONG",B2)))</formula>
    </cfRule>
    <cfRule type="containsText" dxfId="239" priority="18" operator="containsText" text="ON LOCATION">
      <formula>NOT(ISERROR(SEARCH("ON LOCATION",B2)))</formula>
    </cfRule>
  </conditionalFormatting>
  <conditionalFormatting sqref="B2">
    <cfRule type="containsText" dxfId="238" priority="10" stopIfTrue="1" operator="containsText" text="FXD">
      <formula>NOT(ISERROR(SEARCH("FXD",B2)))</formula>
    </cfRule>
    <cfRule type="containsText" dxfId="237" priority="11" operator="containsText" text="RITE">
      <formula>NOT(ISERROR(SEARCH("RITE",B2)))</formula>
    </cfRule>
    <cfRule type="containsText" dxfId="236" priority="12" operator="containsText" text="RONG">
      <formula>NOT(ISERROR(SEARCH("RONG",B2)))</formula>
    </cfRule>
    <cfRule type="containsText" dxfId="235" priority="13" operator="containsText" text="ON LOCATION">
      <formula>NOT(ISERROR(SEARCH("ON LOCATION",B2)))</formula>
    </cfRule>
    <cfRule type="containsText" dxfId="234" priority="14" operator="containsText" text="FXD">
      <formula>NOT(ISERROR(SEARCH("FXD",B2)))</formula>
    </cfRule>
  </conditionalFormatting>
  <conditionalFormatting sqref="B5">
    <cfRule type="containsText" dxfId="233" priority="6" operator="containsText" text="FXD">
      <formula>NOT(ISERROR(SEARCH("FXD",B5)))</formula>
    </cfRule>
    <cfRule type="containsText" dxfId="232" priority="7" operator="containsText" text="RITE">
      <formula>NOT(ISERROR(SEARCH("RITE",B5)))</formula>
    </cfRule>
    <cfRule type="containsText" dxfId="231" priority="8" operator="containsText" text="RONG">
      <formula>NOT(ISERROR(SEARCH("RONG",B5)))</formula>
    </cfRule>
    <cfRule type="containsText" dxfId="230" priority="9" operator="containsText" text="ON LOCATION">
      <formula>NOT(ISERROR(SEARCH("ON LOCATION",B5)))</formula>
    </cfRule>
  </conditionalFormatting>
  <conditionalFormatting sqref="B5">
    <cfRule type="containsText" dxfId="229" priority="1" stopIfTrue="1" operator="containsText" text="FXD">
      <formula>NOT(ISERROR(SEARCH("FXD",B5)))</formula>
    </cfRule>
    <cfRule type="containsText" dxfId="228" priority="2" operator="containsText" text="RITE">
      <formula>NOT(ISERROR(SEARCH("RITE",B5)))</formula>
    </cfRule>
    <cfRule type="containsText" dxfId="227" priority="3" operator="containsText" text="RONG">
      <formula>NOT(ISERROR(SEARCH("RONG",B5)))</formula>
    </cfRule>
    <cfRule type="containsText" dxfId="226" priority="4" operator="containsText" text="ON LOCATION">
      <formula>NOT(ISERROR(SEARCH("ON LOCATION",B5)))</formula>
    </cfRule>
    <cfRule type="containsText" dxfId="225" priority="5" operator="containsText" text="FXD">
      <formula>NOT(ISERROR(SEARCH("FXD",B5)))</formula>
    </cfRule>
  </conditionalFormatting>
  <pageMargins left="0.7" right="0.7" top="0.75" bottom="0.75" header="0.3" footer="0.3"/>
  <pageSetup orientation="portrait" horizontalDpi="300" verticalDpi="300" r:id="rId1"/>
  <headerFooter>
    <oddFooter>&amp;C&amp;1#&amp;"Calibri"&amp;10&amp;K000000Schlumberger-Private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640A0-CE5C-4BF6-B9CB-818F120FBC1A}">
  <dimension ref="A1:Q36"/>
  <sheetViews>
    <sheetView zoomScale="85" zoomScaleNormal="85" workbookViewId="0">
      <selection activeCell="B5" sqref="B5"/>
    </sheetView>
  </sheetViews>
  <sheetFormatPr defaultRowHeight="15" x14ac:dyDescent="0.25"/>
  <cols>
    <col min="2" max="2" width="23.7109375" style="19" bestFit="1" customWidth="1"/>
    <col min="3" max="3" width="7.7109375" style="1" customWidth="1"/>
    <col min="4" max="4" width="14.28515625" style="1" bestFit="1" customWidth="1"/>
    <col min="5" max="5" width="21.85546875" style="1" bestFit="1" customWidth="1"/>
    <col min="6" max="6" width="15.42578125" style="1" bestFit="1" customWidth="1"/>
    <col min="7" max="7" width="12.28515625" style="1" bestFit="1" customWidth="1"/>
    <col min="8" max="8" width="9.140625" style="1"/>
    <col min="10" max="10" width="10" bestFit="1" customWidth="1"/>
    <col min="13" max="13" width="16.85546875" customWidth="1"/>
    <col min="14" max="14" width="10" bestFit="1" customWidth="1"/>
    <col min="15" max="15" width="12.28515625" bestFit="1" customWidth="1"/>
  </cols>
  <sheetData>
    <row r="1" spans="1:17" x14ac:dyDescent="0.25">
      <c r="A1" t="s">
        <v>61</v>
      </c>
    </row>
    <row r="2" spans="1:17" x14ac:dyDescent="0.25">
      <c r="B2" s="57" t="s">
        <v>185</v>
      </c>
      <c r="C2" s="11" t="s">
        <v>15</v>
      </c>
      <c r="D2" s="11" t="s">
        <v>16</v>
      </c>
      <c r="E2"/>
    </row>
    <row r="3" spans="1:17" x14ac:dyDescent="0.25">
      <c r="B3" s="2" t="s">
        <v>58</v>
      </c>
      <c r="C3" s="2">
        <v>39.28</v>
      </c>
      <c r="D3" s="2">
        <v>42.02</v>
      </c>
      <c r="E3" s="52" t="s">
        <v>45</v>
      </c>
    </row>
    <row r="4" spans="1:17" x14ac:dyDescent="0.25">
      <c r="B4"/>
      <c r="C4"/>
      <c r="D4"/>
      <c r="E4"/>
    </row>
    <row r="5" spans="1:17" x14ac:dyDescent="0.25">
      <c r="B5" s="57" t="s">
        <v>186</v>
      </c>
      <c r="C5" s="11" t="s">
        <v>15</v>
      </c>
      <c r="D5" s="11" t="s">
        <v>16</v>
      </c>
      <c r="E5"/>
    </row>
    <row r="6" spans="1:17" x14ac:dyDescent="0.25">
      <c r="B6" s="2" t="s">
        <v>42</v>
      </c>
      <c r="C6" s="2">
        <v>12.85</v>
      </c>
      <c r="D6" s="2">
        <v>13.75</v>
      </c>
      <c r="E6"/>
    </row>
    <row r="7" spans="1:17" x14ac:dyDescent="0.25">
      <c r="B7" s="2" t="s">
        <v>43</v>
      </c>
      <c r="C7" s="2">
        <v>14.96</v>
      </c>
      <c r="D7" s="2">
        <v>17.579999999999998</v>
      </c>
      <c r="E7"/>
    </row>
    <row r="8" spans="1:17" x14ac:dyDescent="0.25">
      <c r="B8" s="2" t="s">
        <v>44</v>
      </c>
      <c r="C8" s="2">
        <v>28.81</v>
      </c>
      <c r="D8" s="2">
        <v>31.43</v>
      </c>
      <c r="E8"/>
    </row>
    <row r="10" spans="1:17" x14ac:dyDescent="0.25">
      <c r="E10" s="1" t="s">
        <v>168</v>
      </c>
      <c r="J10" t="s">
        <v>169</v>
      </c>
      <c r="N10" t="s">
        <v>170</v>
      </c>
    </row>
    <row r="11" spans="1:17" x14ac:dyDescent="0.25">
      <c r="B11" s="65" t="s">
        <v>36</v>
      </c>
      <c r="C11" s="58" t="s">
        <v>37</v>
      </c>
      <c r="D11" s="59" t="s">
        <v>57</v>
      </c>
      <c r="E11" s="59"/>
      <c r="F11" s="59"/>
      <c r="G11" s="10" t="s">
        <v>60</v>
      </c>
      <c r="H11" s="10" t="s">
        <v>58</v>
      </c>
      <c r="J11" s="60" t="s">
        <v>47</v>
      </c>
      <c r="K11" s="66" t="s">
        <v>40</v>
      </c>
      <c r="L11" s="66"/>
      <c r="N11" s="60" t="s">
        <v>47</v>
      </c>
      <c r="O11" s="38" t="s">
        <v>1</v>
      </c>
      <c r="P11" s="66" t="s">
        <v>40</v>
      </c>
      <c r="Q11" s="66"/>
    </row>
    <row r="12" spans="1:17" x14ac:dyDescent="0.25">
      <c r="B12" s="65"/>
      <c r="C12" s="58"/>
      <c r="D12" s="4" t="s">
        <v>3</v>
      </c>
      <c r="E12" s="4" t="s">
        <v>59</v>
      </c>
      <c r="F12" s="4" t="s">
        <v>41</v>
      </c>
      <c r="G12" s="4" t="s">
        <v>5</v>
      </c>
      <c r="H12" s="4" t="s">
        <v>5</v>
      </c>
      <c r="J12" s="60"/>
      <c r="K12" s="4" t="s">
        <v>11</v>
      </c>
      <c r="L12" s="4" t="s">
        <v>6</v>
      </c>
      <c r="N12" s="60"/>
      <c r="O12" s="4" t="s">
        <v>5</v>
      </c>
      <c r="P12" s="4" t="s">
        <v>11</v>
      </c>
      <c r="Q12" s="4" t="s">
        <v>6</v>
      </c>
    </row>
    <row r="13" spans="1:17" x14ac:dyDescent="0.25">
      <c r="B13"/>
      <c r="C13"/>
      <c r="D13"/>
      <c r="E13" s="8">
        <v>147</v>
      </c>
      <c r="F13" s="49">
        <f>(E13-124.125)</f>
        <v>22.875</v>
      </c>
      <c r="G13" s="49">
        <v>18</v>
      </c>
      <c r="H13" s="49">
        <f>(F13+G13+1.25)</f>
        <v>42.125</v>
      </c>
      <c r="I13" s="50"/>
      <c r="J13" s="18">
        <v>114.9375</v>
      </c>
      <c r="K13" s="51">
        <f>(J13-98.25)</f>
        <v>16.6875</v>
      </c>
      <c r="L13" s="49" t="s">
        <v>43</v>
      </c>
      <c r="N13" s="18">
        <v>114.9375</v>
      </c>
      <c r="O13" s="8">
        <v>14</v>
      </c>
      <c r="P13" s="51">
        <f>(N13+O13-98.25)</f>
        <v>30.6875</v>
      </c>
      <c r="Q13" s="49" t="s">
        <v>43</v>
      </c>
    </row>
    <row r="14" spans="1:17" x14ac:dyDescent="0.25">
      <c r="B14"/>
      <c r="C14"/>
      <c r="D14"/>
      <c r="E14"/>
      <c r="F14"/>
      <c r="G14"/>
      <c r="H14"/>
    </row>
    <row r="15" spans="1:17" x14ac:dyDescent="0.25">
      <c r="B15"/>
      <c r="C15"/>
      <c r="D15"/>
      <c r="E15"/>
      <c r="F15"/>
      <c r="G15"/>
      <c r="H15"/>
    </row>
    <row r="16" spans="1:17" x14ac:dyDescent="0.25">
      <c r="B16"/>
      <c r="C16"/>
      <c r="D16"/>
      <c r="E16"/>
      <c r="F16"/>
      <c r="G16"/>
      <c r="H16"/>
    </row>
    <row r="17" spans="2:8" x14ac:dyDescent="0.25">
      <c r="B17"/>
      <c r="C17"/>
      <c r="D17"/>
      <c r="E17"/>
      <c r="F17"/>
      <c r="G17"/>
      <c r="H17"/>
    </row>
    <row r="18" spans="2:8" x14ac:dyDescent="0.25">
      <c r="B18"/>
      <c r="C18"/>
      <c r="D18"/>
      <c r="E18"/>
      <c r="F18"/>
      <c r="G18"/>
      <c r="H18"/>
    </row>
    <row r="19" spans="2:8" x14ac:dyDescent="0.25">
      <c r="B19"/>
      <c r="C19"/>
      <c r="D19"/>
      <c r="E19"/>
      <c r="F19"/>
      <c r="G19"/>
      <c r="H19"/>
    </row>
    <row r="20" spans="2:8" x14ac:dyDescent="0.25">
      <c r="B20"/>
      <c r="C20"/>
      <c r="D20"/>
      <c r="E20"/>
      <c r="F20"/>
      <c r="G20"/>
      <c r="H20"/>
    </row>
    <row r="21" spans="2:8" x14ac:dyDescent="0.25">
      <c r="B21"/>
      <c r="C21"/>
      <c r="D21"/>
      <c r="E21"/>
      <c r="F21"/>
      <c r="G21"/>
      <c r="H21"/>
    </row>
    <row r="22" spans="2:8" x14ac:dyDescent="0.25">
      <c r="B22"/>
      <c r="C22"/>
      <c r="D22"/>
      <c r="E22"/>
      <c r="F22"/>
      <c r="G22"/>
      <c r="H22"/>
    </row>
    <row r="23" spans="2:8" x14ac:dyDescent="0.25">
      <c r="B23"/>
      <c r="C23"/>
      <c r="D23"/>
      <c r="E23"/>
      <c r="F23"/>
      <c r="G23"/>
      <c r="H23"/>
    </row>
    <row r="24" spans="2:8" x14ac:dyDescent="0.25">
      <c r="B24"/>
      <c r="C24"/>
      <c r="D24"/>
      <c r="E24"/>
      <c r="F24"/>
      <c r="G24"/>
      <c r="H24"/>
    </row>
    <row r="25" spans="2:8" x14ac:dyDescent="0.25">
      <c r="B25"/>
      <c r="C25"/>
      <c r="D25"/>
      <c r="E25"/>
      <c r="F25"/>
      <c r="G25"/>
      <c r="H25"/>
    </row>
    <row r="26" spans="2:8" x14ac:dyDescent="0.25">
      <c r="B26"/>
      <c r="C26"/>
      <c r="D26"/>
      <c r="E26"/>
      <c r="F26"/>
      <c r="G26"/>
      <c r="H26"/>
    </row>
    <row r="27" spans="2:8" x14ac:dyDescent="0.25">
      <c r="B27"/>
      <c r="C27"/>
      <c r="D27"/>
      <c r="E27"/>
      <c r="F27"/>
      <c r="G27"/>
      <c r="H27"/>
    </row>
    <row r="28" spans="2:8" x14ac:dyDescent="0.25">
      <c r="B28"/>
      <c r="C28"/>
      <c r="D28"/>
      <c r="E28"/>
      <c r="F28"/>
      <c r="G28"/>
      <c r="H28"/>
    </row>
    <row r="29" spans="2:8" x14ac:dyDescent="0.25">
      <c r="B29"/>
      <c r="C29"/>
      <c r="D29"/>
      <c r="E29"/>
      <c r="F29"/>
      <c r="G29"/>
      <c r="H29"/>
    </row>
    <row r="30" spans="2:8" x14ac:dyDescent="0.25">
      <c r="B30"/>
      <c r="C30"/>
      <c r="D30"/>
      <c r="E30"/>
      <c r="F30"/>
      <c r="G30"/>
      <c r="H30"/>
    </row>
    <row r="31" spans="2:8" x14ac:dyDescent="0.25">
      <c r="B31"/>
      <c r="C31"/>
      <c r="D31"/>
      <c r="E31"/>
      <c r="F31"/>
      <c r="G31"/>
      <c r="H31"/>
    </row>
    <row r="32" spans="2:8" x14ac:dyDescent="0.25">
      <c r="B32"/>
      <c r="C32"/>
      <c r="D32"/>
      <c r="E32"/>
      <c r="F32"/>
      <c r="G32"/>
      <c r="H32"/>
    </row>
    <row r="33" spans="2:8" x14ac:dyDescent="0.25">
      <c r="B33"/>
      <c r="C33"/>
      <c r="D33"/>
      <c r="E33"/>
      <c r="F33"/>
      <c r="G33"/>
      <c r="H33"/>
    </row>
    <row r="34" spans="2:8" x14ac:dyDescent="0.25">
      <c r="B34"/>
      <c r="C34"/>
      <c r="D34"/>
      <c r="E34"/>
      <c r="F34"/>
      <c r="G34"/>
      <c r="H34"/>
    </row>
    <row r="35" spans="2:8" x14ac:dyDescent="0.25">
      <c r="B35"/>
      <c r="C35"/>
      <c r="D35"/>
      <c r="E35"/>
      <c r="F35"/>
      <c r="G35"/>
      <c r="H35"/>
    </row>
    <row r="36" spans="2:8" x14ac:dyDescent="0.25">
      <c r="B36"/>
      <c r="C36"/>
      <c r="D36"/>
      <c r="E36"/>
      <c r="F36"/>
      <c r="G36"/>
      <c r="H36"/>
    </row>
  </sheetData>
  <mergeCells count="7">
    <mergeCell ref="N11:N12"/>
    <mergeCell ref="P11:Q11"/>
    <mergeCell ref="B11:B12"/>
    <mergeCell ref="C11:C12"/>
    <mergeCell ref="D11:F11"/>
    <mergeCell ref="J11:J12"/>
    <mergeCell ref="K11:L11"/>
  </mergeCells>
  <conditionalFormatting sqref="B1 B37:B1048576 B3:B4 B6:B12">
    <cfRule type="containsText" dxfId="224" priority="37" operator="containsText" text="DFP">
      <formula>NOT(ISERROR(SEARCH("DFP",B1)))</formula>
    </cfRule>
    <cfRule type="containsText" dxfId="223" priority="38" operator="containsText" text="DFP">
      <formula>NOT(ISERROR(SEARCH("DFP",B1)))</formula>
    </cfRule>
    <cfRule type="containsText" dxfId="222" priority="39" operator="containsText" text="FXD">
      <formula>NOT(ISERROR(SEARCH("FXD",B1)))</formula>
    </cfRule>
    <cfRule type="containsText" dxfId="221" priority="40" operator="containsText" text="RITE">
      <formula>NOT(ISERROR(SEARCH("RITE",B1)))</formula>
    </cfRule>
    <cfRule type="containsText" dxfId="220" priority="41" operator="containsText" text="RONG">
      <formula>NOT(ISERROR(SEARCH("RONG",B1)))</formula>
    </cfRule>
    <cfRule type="containsText" dxfId="219" priority="42" operator="containsText" text="ON LOCATION">
      <formula>NOT(ISERROR(SEARCH("ON LOCATION",B1)))</formula>
    </cfRule>
  </conditionalFormatting>
  <conditionalFormatting sqref="H13">
    <cfRule type="cellIs" dxfId="218" priority="34" stopIfTrue="1" operator="lessThan">
      <formula>39.24</formula>
    </cfRule>
  </conditionalFormatting>
  <conditionalFormatting sqref="K13">
    <cfRule type="cellIs" dxfId="217" priority="33" stopIfTrue="1" operator="lessThan">
      <formula>12.84</formula>
    </cfRule>
  </conditionalFormatting>
  <conditionalFormatting sqref="P13">
    <cfRule type="cellIs" dxfId="216" priority="19" stopIfTrue="1" operator="lessThan">
      <formula>12.84</formula>
    </cfRule>
  </conditionalFormatting>
  <conditionalFormatting sqref="B2">
    <cfRule type="containsText" dxfId="215" priority="15" operator="containsText" text="FXD">
      <formula>NOT(ISERROR(SEARCH("FXD",B2)))</formula>
    </cfRule>
    <cfRule type="containsText" dxfId="214" priority="16" operator="containsText" text="RITE">
      <formula>NOT(ISERROR(SEARCH("RITE",B2)))</formula>
    </cfRule>
    <cfRule type="containsText" dxfId="213" priority="17" operator="containsText" text="RONG">
      <formula>NOT(ISERROR(SEARCH("RONG",B2)))</formula>
    </cfRule>
    <cfRule type="containsText" dxfId="212" priority="18" operator="containsText" text="ON LOCATION">
      <formula>NOT(ISERROR(SEARCH("ON LOCATION",B2)))</formula>
    </cfRule>
  </conditionalFormatting>
  <conditionalFormatting sqref="B2">
    <cfRule type="containsText" dxfId="211" priority="10" stopIfTrue="1" operator="containsText" text="FXD">
      <formula>NOT(ISERROR(SEARCH("FXD",B2)))</formula>
    </cfRule>
    <cfRule type="containsText" dxfId="210" priority="11" operator="containsText" text="RITE">
      <formula>NOT(ISERROR(SEARCH("RITE",B2)))</formula>
    </cfRule>
    <cfRule type="containsText" dxfId="209" priority="12" operator="containsText" text="RONG">
      <formula>NOT(ISERROR(SEARCH("RONG",B2)))</formula>
    </cfRule>
    <cfRule type="containsText" dxfId="208" priority="13" operator="containsText" text="ON LOCATION">
      <formula>NOT(ISERROR(SEARCH("ON LOCATION",B2)))</formula>
    </cfRule>
    <cfRule type="containsText" dxfId="207" priority="14" operator="containsText" text="FXD">
      <formula>NOT(ISERROR(SEARCH("FXD",B2)))</formula>
    </cfRule>
  </conditionalFormatting>
  <conditionalFormatting sqref="B5">
    <cfRule type="containsText" dxfId="206" priority="6" operator="containsText" text="FXD">
      <formula>NOT(ISERROR(SEARCH("FXD",B5)))</formula>
    </cfRule>
    <cfRule type="containsText" dxfId="205" priority="7" operator="containsText" text="RITE">
      <formula>NOT(ISERROR(SEARCH("RITE",B5)))</formula>
    </cfRule>
    <cfRule type="containsText" dxfId="204" priority="8" operator="containsText" text="RONG">
      <formula>NOT(ISERROR(SEARCH("RONG",B5)))</formula>
    </cfRule>
    <cfRule type="containsText" dxfId="203" priority="9" operator="containsText" text="ON LOCATION">
      <formula>NOT(ISERROR(SEARCH("ON LOCATION",B5)))</formula>
    </cfRule>
  </conditionalFormatting>
  <conditionalFormatting sqref="B5">
    <cfRule type="containsText" dxfId="202" priority="1" stopIfTrue="1" operator="containsText" text="FXD">
      <formula>NOT(ISERROR(SEARCH("FXD",B5)))</formula>
    </cfRule>
    <cfRule type="containsText" dxfId="201" priority="2" operator="containsText" text="RITE">
      <formula>NOT(ISERROR(SEARCH("RITE",B5)))</formula>
    </cfRule>
    <cfRule type="containsText" dxfId="200" priority="3" operator="containsText" text="RONG">
      <formula>NOT(ISERROR(SEARCH("RONG",B5)))</formula>
    </cfRule>
    <cfRule type="containsText" dxfId="199" priority="4" operator="containsText" text="ON LOCATION">
      <formula>NOT(ISERROR(SEARCH("ON LOCATION",B5)))</formula>
    </cfRule>
    <cfRule type="containsText" dxfId="198" priority="5" operator="containsText" text="FXD">
      <formula>NOT(ISERROR(SEARCH("FXD",B5)))</formula>
    </cfRule>
  </conditionalFormatting>
  <pageMargins left="0.7" right="0.7" top="0.75" bottom="0.75" header="0.3" footer="0.3"/>
  <pageSetup orientation="portrait" horizontalDpi="300" verticalDpi="300" r:id="rId1"/>
  <headerFooter>
    <oddFooter>&amp;C&amp;1#&amp;"Calibri"&amp;10&amp;K000000Schlumberger-Private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2E9C1-0084-4AED-BFAC-DCC2DCD6B4ED}">
  <dimension ref="B3:R20"/>
  <sheetViews>
    <sheetView zoomScale="85" zoomScaleNormal="85" workbookViewId="0">
      <selection activeCell="B6" sqref="B6"/>
    </sheetView>
  </sheetViews>
  <sheetFormatPr defaultRowHeight="15" x14ac:dyDescent="0.25"/>
  <cols>
    <col min="2" max="2" width="23.7109375" bestFit="1" customWidth="1"/>
    <col min="4" max="4" width="14.28515625" bestFit="1" customWidth="1"/>
    <col min="5" max="5" width="33.7109375" bestFit="1" customWidth="1"/>
    <col min="6" max="6" width="15.42578125" bestFit="1" customWidth="1"/>
    <col min="7" max="7" width="12.42578125" bestFit="1" customWidth="1"/>
    <col min="10" max="10" width="10" bestFit="1" customWidth="1"/>
    <col min="11" max="11" width="8.140625" bestFit="1" customWidth="1"/>
    <col min="14" max="14" width="10.85546875" customWidth="1"/>
    <col min="15" max="15" width="14.85546875" bestFit="1" customWidth="1"/>
    <col min="16" max="16" width="12.42578125" bestFit="1" customWidth="1"/>
  </cols>
  <sheetData>
    <row r="3" spans="2:18" x14ac:dyDescent="0.25">
      <c r="B3" s="57" t="s">
        <v>185</v>
      </c>
      <c r="C3" s="30" t="s">
        <v>15</v>
      </c>
      <c r="D3" s="30" t="s">
        <v>16</v>
      </c>
      <c r="G3" s="21"/>
      <c r="H3" s="21"/>
      <c r="I3" s="21"/>
      <c r="J3" s="21"/>
      <c r="K3" s="21"/>
      <c r="L3" s="21"/>
    </row>
    <row r="4" spans="2:18" x14ac:dyDescent="0.25">
      <c r="B4" s="2" t="s">
        <v>39</v>
      </c>
      <c r="C4" s="2">
        <v>29.54</v>
      </c>
      <c r="D4" s="2">
        <v>32.28</v>
      </c>
      <c r="E4" s="52" t="s">
        <v>45</v>
      </c>
      <c r="G4" s="21"/>
      <c r="H4" s="21"/>
      <c r="I4" s="21"/>
      <c r="J4" s="21"/>
      <c r="K4" s="21"/>
      <c r="L4" s="21"/>
    </row>
    <row r="5" spans="2:18" x14ac:dyDescent="0.25">
      <c r="G5" s="21"/>
      <c r="H5" s="21"/>
      <c r="I5" s="21"/>
      <c r="J5" s="21"/>
      <c r="K5" s="21"/>
      <c r="L5" s="21"/>
    </row>
    <row r="6" spans="2:18" x14ac:dyDescent="0.25">
      <c r="B6" s="57" t="s">
        <v>186</v>
      </c>
      <c r="C6" s="30" t="s">
        <v>15</v>
      </c>
      <c r="D6" s="30" t="s">
        <v>16</v>
      </c>
      <c r="G6" s="21"/>
      <c r="H6" s="21"/>
      <c r="I6" s="21"/>
      <c r="J6" s="21"/>
      <c r="K6" s="21"/>
      <c r="L6" s="21"/>
    </row>
    <row r="7" spans="2:18" x14ac:dyDescent="0.25">
      <c r="B7" s="2" t="s">
        <v>42</v>
      </c>
      <c r="C7" s="2">
        <v>12.85</v>
      </c>
      <c r="D7" s="2">
        <v>13.75</v>
      </c>
      <c r="G7" s="21"/>
      <c r="H7" s="21"/>
      <c r="I7" s="21"/>
      <c r="J7" s="21"/>
      <c r="K7" s="21"/>
      <c r="L7" s="21"/>
    </row>
    <row r="8" spans="2:18" x14ac:dyDescent="0.25">
      <c r="B8" s="2" t="s">
        <v>43</v>
      </c>
      <c r="C8" s="2">
        <v>14.96</v>
      </c>
      <c r="D8" s="2">
        <v>17.579999999999998</v>
      </c>
      <c r="G8" s="21"/>
      <c r="H8" s="21"/>
      <c r="I8" s="21"/>
      <c r="J8" s="21"/>
      <c r="K8" s="21"/>
      <c r="L8" s="21"/>
    </row>
    <row r="9" spans="2:18" x14ac:dyDescent="0.25">
      <c r="B9" s="2" t="s">
        <v>44</v>
      </c>
      <c r="C9" s="2">
        <v>28.81</v>
      </c>
      <c r="D9" s="2">
        <v>31.43</v>
      </c>
      <c r="G9" s="21"/>
      <c r="H9" s="21"/>
      <c r="I9" s="21"/>
      <c r="J9" s="21"/>
      <c r="K9" s="21"/>
      <c r="L9" s="21"/>
    </row>
    <row r="10" spans="2:18" x14ac:dyDescent="0.25">
      <c r="B10" s="9"/>
      <c r="C10" s="1"/>
      <c r="D10" s="1"/>
      <c r="E10" s="1"/>
      <c r="F10" s="1"/>
      <c r="G10" s="21"/>
      <c r="H10" s="21"/>
      <c r="I10" s="21"/>
      <c r="J10" s="21"/>
      <c r="K10" s="21"/>
      <c r="L10" s="21"/>
    </row>
    <row r="11" spans="2:18" x14ac:dyDescent="0.25">
      <c r="B11" s="32" t="s">
        <v>99</v>
      </c>
      <c r="C11" s="1"/>
      <c r="D11" s="1"/>
      <c r="E11" s="1" t="s">
        <v>171</v>
      </c>
      <c r="F11" s="1"/>
      <c r="G11" s="21"/>
      <c r="H11" s="21"/>
      <c r="I11" s="21"/>
      <c r="K11" s="54" t="s">
        <v>173</v>
      </c>
      <c r="L11" s="21"/>
      <c r="O11" s="40"/>
      <c r="P11" s="54" t="s">
        <v>174</v>
      </c>
    </row>
    <row r="12" spans="2:18" x14ac:dyDescent="0.25">
      <c r="B12" s="65" t="s">
        <v>36</v>
      </c>
      <c r="C12" s="58" t="s">
        <v>37</v>
      </c>
      <c r="D12" s="59" t="s">
        <v>98</v>
      </c>
      <c r="E12" s="59"/>
      <c r="F12" s="59"/>
      <c r="G12" s="29" t="s">
        <v>60</v>
      </c>
      <c r="H12" s="29" t="s">
        <v>39</v>
      </c>
      <c r="I12" s="21"/>
      <c r="J12" s="60" t="s">
        <v>47</v>
      </c>
      <c r="K12" s="66" t="s">
        <v>40</v>
      </c>
      <c r="L12" s="66"/>
      <c r="N12" s="60" t="s">
        <v>47</v>
      </c>
      <c r="O12" s="39" t="s">
        <v>41</v>
      </c>
      <c r="P12" s="38" t="s">
        <v>116</v>
      </c>
      <c r="Q12" s="66" t="s">
        <v>40</v>
      </c>
      <c r="R12" s="66"/>
    </row>
    <row r="13" spans="2:18" x14ac:dyDescent="0.25">
      <c r="B13" s="65"/>
      <c r="C13" s="58"/>
      <c r="D13" s="4" t="s">
        <v>3</v>
      </c>
      <c r="E13" s="4" t="s">
        <v>46</v>
      </c>
      <c r="F13" s="4" t="s">
        <v>41</v>
      </c>
      <c r="G13" s="4" t="s">
        <v>5</v>
      </c>
      <c r="H13" s="4" t="s">
        <v>5</v>
      </c>
      <c r="I13" s="21"/>
      <c r="J13" s="60"/>
      <c r="K13" s="4" t="s">
        <v>11</v>
      </c>
      <c r="L13" s="4" t="s">
        <v>6</v>
      </c>
      <c r="N13" s="60"/>
      <c r="O13" s="39" t="s">
        <v>5</v>
      </c>
      <c r="P13" s="39" t="s">
        <v>5</v>
      </c>
      <c r="Q13" s="4" t="s">
        <v>11</v>
      </c>
      <c r="R13" s="4" t="s">
        <v>6</v>
      </c>
    </row>
    <row r="14" spans="2:18" x14ac:dyDescent="0.25">
      <c r="D14" t="s">
        <v>183</v>
      </c>
      <c r="E14" s="8">
        <v>111.25</v>
      </c>
      <c r="F14" s="2">
        <f>(E14-98.25)</f>
        <v>13</v>
      </c>
      <c r="G14" s="20">
        <v>18</v>
      </c>
      <c r="H14" s="20">
        <f t="shared" ref="H14" si="0">(F14+G14+1.25)</f>
        <v>32.25</v>
      </c>
      <c r="I14" s="21"/>
      <c r="J14" s="24">
        <v>102.5</v>
      </c>
      <c r="K14" s="20">
        <f>(J14-84.875)</f>
        <v>17.625</v>
      </c>
      <c r="L14" s="2" t="s">
        <v>43</v>
      </c>
      <c r="N14" s="24">
        <v>102.375</v>
      </c>
      <c r="O14" s="53">
        <f>N14-82.875</f>
        <v>19.5</v>
      </c>
      <c r="P14" s="53">
        <v>13.875</v>
      </c>
      <c r="Q14" s="5">
        <f>O14+P14-2</f>
        <v>31.375</v>
      </c>
      <c r="R14" s="20" t="s">
        <v>117</v>
      </c>
    </row>
    <row r="15" spans="2:18" x14ac:dyDescent="0.25">
      <c r="D15" t="s">
        <v>184</v>
      </c>
      <c r="E15" s="8">
        <v>111.3125</v>
      </c>
      <c r="F15" s="2">
        <f>(E15-98.25)</f>
        <v>13.0625</v>
      </c>
      <c r="G15" s="20">
        <v>19</v>
      </c>
      <c r="H15" s="20">
        <f t="shared" ref="H15" si="1">(F15+G15+1.25)</f>
        <v>33.3125</v>
      </c>
      <c r="J15" s="24">
        <v>102.4375</v>
      </c>
      <c r="K15" s="20">
        <f>(J15-84.875)</f>
        <v>17.5625</v>
      </c>
      <c r="L15" s="2" t="s">
        <v>43</v>
      </c>
      <c r="N15" s="24">
        <v>102.4375</v>
      </c>
      <c r="O15" s="53">
        <f>N15-82.875</f>
        <v>19.5625</v>
      </c>
      <c r="P15" s="53">
        <v>13.875</v>
      </c>
      <c r="Q15" s="5">
        <f>O15+P15-2</f>
        <v>31.4375</v>
      </c>
      <c r="R15" s="20" t="s">
        <v>117</v>
      </c>
    </row>
    <row r="17" spans="2:18" x14ac:dyDescent="0.25">
      <c r="B17" s="32" t="s">
        <v>100</v>
      </c>
      <c r="C17" s="1"/>
      <c r="D17" s="1"/>
      <c r="E17" s="1" t="s">
        <v>172</v>
      </c>
      <c r="F17" s="1"/>
      <c r="G17" s="21"/>
      <c r="H17" s="21"/>
      <c r="I17" s="21"/>
      <c r="K17" s="54" t="s">
        <v>173</v>
      </c>
      <c r="L17" s="21"/>
      <c r="O17" s="40"/>
      <c r="P17" s="54" t="s">
        <v>174</v>
      </c>
    </row>
    <row r="18" spans="2:18" x14ac:dyDescent="0.25">
      <c r="B18" s="65" t="s">
        <v>36</v>
      </c>
      <c r="C18" s="58" t="s">
        <v>37</v>
      </c>
      <c r="D18" s="59" t="s">
        <v>98</v>
      </c>
      <c r="E18" s="59"/>
      <c r="F18" s="59"/>
      <c r="G18" s="29" t="s">
        <v>60</v>
      </c>
      <c r="H18" s="29" t="s">
        <v>39</v>
      </c>
      <c r="I18" s="21"/>
      <c r="J18" s="60" t="s">
        <v>47</v>
      </c>
      <c r="K18" s="66" t="s">
        <v>40</v>
      </c>
      <c r="L18" s="66"/>
      <c r="N18" s="60" t="s">
        <v>47</v>
      </c>
      <c r="O18" s="39" t="s">
        <v>41</v>
      </c>
      <c r="P18" s="38" t="s">
        <v>116</v>
      </c>
      <c r="Q18" s="66" t="s">
        <v>40</v>
      </c>
      <c r="R18" s="66"/>
    </row>
    <row r="19" spans="2:18" x14ac:dyDescent="0.25">
      <c r="B19" s="65"/>
      <c r="C19" s="58"/>
      <c r="D19" s="4" t="s">
        <v>3</v>
      </c>
      <c r="E19" s="4" t="s">
        <v>46</v>
      </c>
      <c r="F19" s="4" t="s">
        <v>41</v>
      </c>
      <c r="G19" s="4" t="s">
        <v>5</v>
      </c>
      <c r="H19" s="4" t="s">
        <v>5</v>
      </c>
      <c r="I19" s="21"/>
      <c r="J19" s="60"/>
      <c r="K19" s="4" t="s">
        <v>11</v>
      </c>
      <c r="L19" s="4" t="s">
        <v>6</v>
      </c>
      <c r="N19" s="60"/>
      <c r="O19" s="39" t="s">
        <v>5</v>
      </c>
      <c r="P19" s="39" t="s">
        <v>5</v>
      </c>
      <c r="Q19" s="4" t="s">
        <v>11</v>
      </c>
      <c r="R19" s="4" t="s">
        <v>6</v>
      </c>
    </row>
    <row r="20" spans="2:18" x14ac:dyDescent="0.25">
      <c r="E20" s="8">
        <v>146.8125</v>
      </c>
      <c r="F20" s="2">
        <f>(E20-133.75)</f>
        <v>13.0625</v>
      </c>
      <c r="G20" s="20">
        <v>18</v>
      </c>
      <c r="H20" s="20">
        <f t="shared" ref="H20" si="2">(F20+G20+1.25)</f>
        <v>32.3125</v>
      </c>
      <c r="I20" s="21"/>
      <c r="J20" s="24">
        <v>57.625</v>
      </c>
      <c r="K20" s="20">
        <f>(J20-40.125)</f>
        <v>17.5</v>
      </c>
      <c r="L20" s="2" t="s">
        <v>43</v>
      </c>
      <c r="N20" s="24">
        <v>57.625</v>
      </c>
      <c r="O20" s="20">
        <f>(N20-42.125)</f>
        <v>15.5</v>
      </c>
      <c r="P20" s="53">
        <v>14.5</v>
      </c>
      <c r="Q20" s="5">
        <f>O20+P20-2</f>
        <v>28</v>
      </c>
      <c r="R20" s="20" t="s">
        <v>117</v>
      </c>
    </row>
  </sheetData>
  <mergeCells count="14">
    <mergeCell ref="N12:N13"/>
    <mergeCell ref="Q12:R12"/>
    <mergeCell ref="N18:N19"/>
    <mergeCell ref="Q18:R18"/>
    <mergeCell ref="B12:B13"/>
    <mergeCell ref="C12:C13"/>
    <mergeCell ref="D12:F12"/>
    <mergeCell ref="J12:J13"/>
    <mergeCell ref="K12:L12"/>
    <mergeCell ref="B18:B19"/>
    <mergeCell ref="C18:C19"/>
    <mergeCell ref="D18:F18"/>
    <mergeCell ref="J18:J19"/>
    <mergeCell ref="K18:L18"/>
  </mergeCells>
  <conditionalFormatting sqref="C12:C13">
    <cfRule type="containsText" dxfId="197" priority="30" operator="containsText" text="DFP">
      <formula>NOT(ISERROR(SEARCH("DFP",C12)))</formula>
    </cfRule>
  </conditionalFormatting>
  <conditionalFormatting sqref="H14:H15">
    <cfRule type="cellIs" dxfId="196" priority="28" stopIfTrue="1" operator="lessThan">
      <formula>29.53</formula>
    </cfRule>
  </conditionalFormatting>
  <conditionalFormatting sqref="K14:K15">
    <cfRule type="cellIs" dxfId="195" priority="27" stopIfTrue="1" operator="lessThan">
      <formula>12.84</formula>
    </cfRule>
  </conditionalFormatting>
  <conditionalFormatting sqref="B4:B5 B7:B13">
    <cfRule type="containsText" dxfId="194" priority="31" operator="containsText" text="FXD">
      <formula>NOT(ISERROR(SEARCH("FXD",B4)))</formula>
    </cfRule>
    <cfRule type="containsText" dxfId="193" priority="32" operator="containsText" text="RITE">
      <formula>NOT(ISERROR(SEARCH("RITE",B4)))</formula>
    </cfRule>
    <cfRule type="containsText" dxfId="192" priority="33" operator="containsText" text="RONG">
      <formula>NOT(ISERROR(SEARCH("RONG",B4)))</formula>
    </cfRule>
    <cfRule type="containsText" dxfId="191" priority="34" operator="containsText" text="ON LOCATION">
      <formula>NOT(ISERROR(SEARCH("ON LOCATION",B4)))</formula>
    </cfRule>
  </conditionalFormatting>
  <conditionalFormatting sqref="C18:C19">
    <cfRule type="containsText" dxfId="190" priority="22" operator="containsText" text="DFP">
      <formula>NOT(ISERROR(SEARCH("DFP",C18)))</formula>
    </cfRule>
  </conditionalFormatting>
  <conditionalFormatting sqref="H20">
    <cfRule type="cellIs" dxfId="189" priority="21" stopIfTrue="1" operator="lessThan">
      <formula>29.53</formula>
    </cfRule>
  </conditionalFormatting>
  <conditionalFormatting sqref="K20">
    <cfRule type="cellIs" dxfId="188" priority="20" stopIfTrue="1" operator="lessThan">
      <formula>12.84</formula>
    </cfRule>
  </conditionalFormatting>
  <conditionalFormatting sqref="B17:B19">
    <cfRule type="containsText" dxfId="187" priority="23" operator="containsText" text="FXD">
      <formula>NOT(ISERROR(SEARCH("FXD",B17)))</formula>
    </cfRule>
    <cfRule type="containsText" dxfId="186" priority="24" operator="containsText" text="RITE">
      <formula>NOT(ISERROR(SEARCH("RITE",B17)))</formula>
    </cfRule>
    <cfRule type="containsText" dxfId="185" priority="25" operator="containsText" text="RONG">
      <formula>NOT(ISERROR(SEARCH("RONG",B17)))</formula>
    </cfRule>
    <cfRule type="containsText" dxfId="184" priority="26" operator="containsText" text="ON LOCATION">
      <formula>NOT(ISERROR(SEARCH("ON LOCATION",B17)))</formula>
    </cfRule>
  </conditionalFormatting>
  <conditionalFormatting sqref="O20">
    <cfRule type="cellIs" dxfId="183" priority="19" stopIfTrue="1" operator="lessThan">
      <formula>12.84</formula>
    </cfRule>
  </conditionalFormatting>
  <conditionalFormatting sqref="B3">
    <cfRule type="containsText" dxfId="182" priority="15" operator="containsText" text="FXD">
      <formula>NOT(ISERROR(SEARCH("FXD",B3)))</formula>
    </cfRule>
    <cfRule type="containsText" dxfId="181" priority="16" operator="containsText" text="RITE">
      <formula>NOT(ISERROR(SEARCH("RITE",B3)))</formula>
    </cfRule>
    <cfRule type="containsText" dxfId="180" priority="17" operator="containsText" text="RONG">
      <formula>NOT(ISERROR(SEARCH("RONG",B3)))</formula>
    </cfRule>
    <cfRule type="containsText" dxfId="179" priority="18" operator="containsText" text="ON LOCATION">
      <formula>NOT(ISERROR(SEARCH("ON LOCATION",B3)))</formula>
    </cfRule>
  </conditionalFormatting>
  <conditionalFormatting sqref="B3">
    <cfRule type="containsText" dxfId="178" priority="10" stopIfTrue="1" operator="containsText" text="FXD">
      <formula>NOT(ISERROR(SEARCH("FXD",B3)))</formula>
    </cfRule>
    <cfRule type="containsText" dxfId="177" priority="11" operator="containsText" text="RITE">
      <formula>NOT(ISERROR(SEARCH("RITE",B3)))</formula>
    </cfRule>
    <cfRule type="containsText" dxfId="176" priority="12" operator="containsText" text="RONG">
      <formula>NOT(ISERROR(SEARCH("RONG",B3)))</formula>
    </cfRule>
    <cfRule type="containsText" dxfId="175" priority="13" operator="containsText" text="ON LOCATION">
      <formula>NOT(ISERROR(SEARCH("ON LOCATION",B3)))</formula>
    </cfRule>
    <cfRule type="containsText" dxfId="174" priority="14" operator="containsText" text="FXD">
      <formula>NOT(ISERROR(SEARCH("FXD",B3)))</formula>
    </cfRule>
  </conditionalFormatting>
  <conditionalFormatting sqref="B6">
    <cfRule type="containsText" dxfId="173" priority="6" operator="containsText" text="FXD">
      <formula>NOT(ISERROR(SEARCH("FXD",B6)))</formula>
    </cfRule>
    <cfRule type="containsText" dxfId="172" priority="7" operator="containsText" text="RITE">
      <formula>NOT(ISERROR(SEARCH("RITE",B6)))</formula>
    </cfRule>
    <cfRule type="containsText" dxfId="171" priority="8" operator="containsText" text="RONG">
      <formula>NOT(ISERROR(SEARCH("RONG",B6)))</formula>
    </cfRule>
    <cfRule type="containsText" dxfId="170" priority="9" operator="containsText" text="ON LOCATION">
      <formula>NOT(ISERROR(SEARCH("ON LOCATION",B6)))</formula>
    </cfRule>
  </conditionalFormatting>
  <conditionalFormatting sqref="B6">
    <cfRule type="containsText" dxfId="169" priority="1" stopIfTrue="1" operator="containsText" text="FXD">
      <formula>NOT(ISERROR(SEARCH("FXD",B6)))</formula>
    </cfRule>
    <cfRule type="containsText" dxfId="168" priority="2" operator="containsText" text="RITE">
      <formula>NOT(ISERROR(SEARCH("RITE",B6)))</formula>
    </cfRule>
    <cfRule type="containsText" dxfId="167" priority="3" operator="containsText" text="RONG">
      <formula>NOT(ISERROR(SEARCH("RONG",B6)))</formula>
    </cfRule>
    <cfRule type="containsText" dxfId="166" priority="4" operator="containsText" text="ON LOCATION">
      <formula>NOT(ISERROR(SEARCH("ON LOCATION",B6)))</formula>
    </cfRule>
    <cfRule type="containsText" dxfId="165" priority="5" operator="containsText" text="FXD">
      <formula>NOT(ISERROR(SEARCH("FXD",B6)))</formula>
    </cfRule>
  </conditionalFormatting>
  <pageMargins left="0.7" right="0.7" top="0.75" bottom="0.75" header="0.3" footer="0.3"/>
  <pageSetup paperSize="9" orientation="portrait" verticalDpi="0" r:id="rId1"/>
  <headerFooter>
    <oddFooter>&amp;C&amp;1#&amp;"Calibri"&amp;10&amp;K000000Schlumberger-Private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A04E4-C589-4D58-95BD-5EBAB89143A2}">
  <dimension ref="A2:L38"/>
  <sheetViews>
    <sheetView zoomScale="85" zoomScaleNormal="85" workbookViewId="0">
      <selection activeCell="B5" sqref="B5"/>
    </sheetView>
  </sheetViews>
  <sheetFormatPr defaultRowHeight="15" x14ac:dyDescent="0.25"/>
  <cols>
    <col min="2" max="2" width="23.7109375" style="9" bestFit="1" customWidth="1"/>
    <col min="3" max="3" width="7" style="1" bestFit="1" customWidth="1"/>
    <col min="4" max="4" width="14.28515625" style="1" bestFit="1" customWidth="1"/>
    <col min="5" max="5" width="21.85546875" style="1" bestFit="1" customWidth="1"/>
    <col min="6" max="6" width="15.42578125" style="1" bestFit="1" customWidth="1"/>
    <col min="7" max="7" width="12.42578125" style="21" bestFit="1" customWidth="1"/>
    <col min="8" max="8" width="9.85546875" style="21" customWidth="1"/>
    <col min="9" max="9" width="9.140625" style="21"/>
    <col min="10" max="10" width="10" style="21" bestFit="1" customWidth="1"/>
    <col min="11" max="11" width="10.140625" style="21" customWidth="1"/>
    <col min="12" max="12" width="9.140625" style="21"/>
  </cols>
  <sheetData>
    <row r="2" spans="1:12" x14ac:dyDescent="0.25">
      <c r="A2" t="s">
        <v>61</v>
      </c>
      <c r="B2" s="57" t="s">
        <v>185</v>
      </c>
      <c r="C2" s="11" t="s">
        <v>15</v>
      </c>
      <c r="D2" s="11" t="s">
        <v>16</v>
      </c>
      <c r="E2"/>
      <c r="F2"/>
    </row>
    <row r="3" spans="1:12" x14ac:dyDescent="0.25">
      <c r="B3" s="2" t="s">
        <v>39</v>
      </c>
      <c r="C3" s="2">
        <v>29.54</v>
      </c>
      <c r="D3" s="2">
        <v>32.28</v>
      </c>
      <c r="E3" s="52" t="s">
        <v>45</v>
      </c>
      <c r="F3"/>
    </row>
    <row r="4" spans="1:12" x14ac:dyDescent="0.25">
      <c r="B4"/>
      <c r="C4"/>
      <c r="D4"/>
      <c r="E4"/>
      <c r="F4"/>
    </row>
    <row r="5" spans="1:12" x14ac:dyDescent="0.25">
      <c r="B5" s="57" t="s">
        <v>186</v>
      </c>
      <c r="C5" s="11" t="s">
        <v>15</v>
      </c>
      <c r="D5" s="11" t="s">
        <v>16</v>
      </c>
      <c r="E5"/>
      <c r="F5"/>
    </row>
    <row r="6" spans="1:12" x14ac:dyDescent="0.25">
      <c r="B6" s="2" t="s">
        <v>42</v>
      </c>
      <c r="C6" s="2">
        <v>12.85</v>
      </c>
      <c r="D6" s="2">
        <v>13.75</v>
      </c>
      <c r="E6"/>
      <c r="F6"/>
    </row>
    <row r="7" spans="1:12" x14ac:dyDescent="0.25">
      <c r="B7" s="2" t="s">
        <v>43</v>
      </c>
      <c r="C7" s="2">
        <v>14.96</v>
      </c>
      <c r="D7" s="2">
        <v>17.579999999999998</v>
      </c>
      <c r="E7"/>
      <c r="F7"/>
    </row>
    <row r="8" spans="1:12" x14ac:dyDescent="0.25">
      <c r="B8" s="2" t="s">
        <v>44</v>
      </c>
      <c r="C8" s="2">
        <v>28.81</v>
      </c>
      <c r="D8" s="2">
        <v>31.43</v>
      </c>
      <c r="E8"/>
      <c r="F8"/>
    </row>
    <row r="11" spans="1:12" x14ac:dyDescent="0.25">
      <c r="B11" s="65" t="s">
        <v>36</v>
      </c>
      <c r="C11" s="58" t="s">
        <v>37</v>
      </c>
      <c r="D11" s="59" t="s">
        <v>68</v>
      </c>
      <c r="E11" s="59"/>
      <c r="F11" s="59"/>
      <c r="G11" s="10" t="s">
        <v>60</v>
      </c>
      <c r="H11" s="10" t="s">
        <v>39</v>
      </c>
      <c r="J11" s="60" t="s">
        <v>47</v>
      </c>
      <c r="K11" s="66" t="s">
        <v>40</v>
      </c>
      <c r="L11" s="66"/>
    </row>
    <row r="12" spans="1:12" x14ac:dyDescent="0.25">
      <c r="B12" s="65"/>
      <c r="C12" s="58"/>
      <c r="D12" s="4" t="s">
        <v>3</v>
      </c>
      <c r="E12" s="4" t="s">
        <v>46</v>
      </c>
      <c r="F12" s="4" t="s">
        <v>41</v>
      </c>
      <c r="G12" s="4" t="s">
        <v>5</v>
      </c>
      <c r="H12" s="4" t="s">
        <v>5</v>
      </c>
      <c r="J12" s="60"/>
      <c r="K12" s="4" t="s">
        <v>11</v>
      </c>
      <c r="L12" s="4" t="s">
        <v>6</v>
      </c>
    </row>
    <row r="13" spans="1:12" x14ac:dyDescent="0.25">
      <c r="B13"/>
      <c r="C13"/>
      <c r="D13"/>
      <c r="E13" s="8">
        <v>92.9375</v>
      </c>
      <c r="F13" s="2">
        <f t="shared" ref="F13" si="0">(E13-82.1875)</f>
        <v>10.75</v>
      </c>
      <c r="G13" s="20">
        <v>18</v>
      </c>
      <c r="H13" s="20">
        <f t="shared" ref="H13" si="1">(F13+G13+1.25)</f>
        <v>30</v>
      </c>
      <c r="J13" s="24">
        <v>119.625</v>
      </c>
      <c r="K13" s="20">
        <f t="shared" ref="K13" si="2">(J13-102.5625)</f>
        <v>17.0625</v>
      </c>
      <c r="L13" s="2" t="s">
        <v>43</v>
      </c>
    </row>
    <row r="14" spans="1:12" x14ac:dyDescent="0.25">
      <c r="B14"/>
      <c r="C14"/>
      <c r="D14"/>
      <c r="E14"/>
      <c r="F14"/>
      <c r="G14"/>
      <c r="H14"/>
      <c r="I14"/>
      <c r="J14"/>
      <c r="K14"/>
      <c r="L14"/>
    </row>
    <row r="15" spans="1:12" x14ac:dyDescent="0.25">
      <c r="B15"/>
      <c r="C15"/>
      <c r="D15"/>
      <c r="E15"/>
      <c r="F15"/>
      <c r="G15"/>
      <c r="H15"/>
      <c r="I15"/>
      <c r="J15"/>
      <c r="K15"/>
      <c r="L15"/>
    </row>
    <row r="16" spans="1:12" x14ac:dyDescent="0.25">
      <c r="B16"/>
      <c r="C16"/>
      <c r="D16"/>
      <c r="E16"/>
      <c r="F16"/>
      <c r="G16"/>
      <c r="H16"/>
      <c r="I16"/>
      <c r="J16"/>
      <c r="K16"/>
      <c r="L16"/>
    </row>
    <row r="17" spans="2:12" x14ac:dyDescent="0.25">
      <c r="B17"/>
      <c r="C17"/>
      <c r="D17"/>
      <c r="E17"/>
      <c r="F17"/>
      <c r="G17"/>
      <c r="H17"/>
      <c r="I17"/>
      <c r="J17"/>
      <c r="K17"/>
      <c r="L17"/>
    </row>
    <row r="18" spans="2:12" x14ac:dyDescent="0.25">
      <c r="B18"/>
      <c r="C18"/>
      <c r="D18"/>
      <c r="E18"/>
      <c r="F18"/>
      <c r="G18"/>
      <c r="H18"/>
      <c r="I18"/>
      <c r="J18"/>
      <c r="K18"/>
      <c r="L18"/>
    </row>
    <row r="19" spans="2:12" x14ac:dyDescent="0.25">
      <c r="B19"/>
      <c r="C19"/>
      <c r="D19"/>
      <c r="E19"/>
      <c r="F19"/>
      <c r="G19"/>
      <c r="H19"/>
      <c r="I19"/>
      <c r="J19"/>
      <c r="K19"/>
      <c r="L19"/>
    </row>
    <row r="20" spans="2:12" x14ac:dyDescent="0.25">
      <c r="B20"/>
      <c r="C20"/>
      <c r="D20"/>
      <c r="E20"/>
      <c r="F20"/>
      <c r="G20"/>
      <c r="H20"/>
      <c r="I20"/>
      <c r="J20"/>
      <c r="K20"/>
      <c r="L20"/>
    </row>
    <row r="21" spans="2:12" x14ac:dyDescent="0.25">
      <c r="B21"/>
      <c r="C21"/>
      <c r="D21"/>
      <c r="E21"/>
      <c r="F21"/>
      <c r="G21"/>
      <c r="H21"/>
      <c r="I21"/>
      <c r="J21"/>
      <c r="K21"/>
      <c r="L21"/>
    </row>
    <row r="22" spans="2:12" x14ac:dyDescent="0.25">
      <c r="B22"/>
      <c r="C22"/>
      <c r="D22"/>
      <c r="E22"/>
      <c r="F22"/>
      <c r="G22"/>
      <c r="H22"/>
      <c r="I22"/>
      <c r="J22"/>
      <c r="K22"/>
      <c r="L22"/>
    </row>
    <row r="23" spans="2:12" x14ac:dyDescent="0.25">
      <c r="B23"/>
      <c r="C23"/>
      <c r="D23"/>
      <c r="E23"/>
      <c r="F23"/>
      <c r="G23"/>
      <c r="H23"/>
      <c r="I23"/>
      <c r="J23"/>
      <c r="K23"/>
      <c r="L23"/>
    </row>
    <row r="24" spans="2:12" x14ac:dyDescent="0.25">
      <c r="B24"/>
      <c r="C24"/>
      <c r="D24"/>
      <c r="E24"/>
      <c r="F24"/>
      <c r="G24"/>
      <c r="H24"/>
      <c r="I24"/>
      <c r="J24"/>
      <c r="K24"/>
      <c r="L24"/>
    </row>
    <row r="30" spans="2:12" x14ac:dyDescent="0.25">
      <c r="B30"/>
      <c r="C30"/>
      <c r="D30"/>
      <c r="E30"/>
      <c r="F30"/>
      <c r="G30"/>
      <c r="H30"/>
      <c r="I30"/>
      <c r="J30"/>
      <c r="K30"/>
      <c r="L30"/>
    </row>
    <row r="31" spans="2:12" x14ac:dyDescent="0.25">
      <c r="B31"/>
      <c r="C31"/>
      <c r="D31"/>
      <c r="E31"/>
      <c r="F31"/>
      <c r="G31"/>
      <c r="H31"/>
      <c r="I31"/>
      <c r="J31"/>
      <c r="K31"/>
      <c r="L31"/>
    </row>
    <row r="32" spans="2:12" x14ac:dyDescent="0.25">
      <c r="B32"/>
      <c r="C32"/>
      <c r="D32"/>
      <c r="E32"/>
      <c r="F32"/>
      <c r="G32"/>
      <c r="H32"/>
      <c r="I32"/>
      <c r="J32"/>
      <c r="K32"/>
      <c r="L32"/>
    </row>
    <row r="33" spans="2:12" x14ac:dyDescent="0.25">
      <c r="B33"/>
      <c r="C33"/>
      <c r="D33"/>
      <c r="E33"/>
      <c r="F33"/>
      <c r="G33"/>
      <c r="H33"/>
      <c r="I33"/>
      <c r="J33"/>
      <c r="K33"/>
      <c r="L33"/>
    </row>
    <row r="34" spans="2:12" x14ac:dyDescent="0.25">
      <c r="B34"/>
      <c r="C34"/>
      <c r="D34"/>
      <c r="E34"/>
      <c r="F34"/>
      <c r="G34"/>
      <c r="H34"/>
      <c r="I34"/>
      <c r="J34"/>
      <c r="K34"/>
      <c r="L34"/>
    </row>
    <row r="35" spans="2:12" x14ac:dyDescent="0.25">
      <c r="B35"/>
      <c r="C35"/>
      <c r="D35"/>
      <c r="E35"/>
      <c r="F35"/>
      <c r="G35"/>
      <c r="H35"/>
      <c r="I35"/>
      <c r="J35"/>
      <c r="K35"/>
      <c r="L35"/>
    </row>
    <row r="36" spans="2:12" x14ac:dyDescent="0.25">
      <c r="B36"/>
      <c r="C36"/>
      <c r="D36"/>
      <c r="E36"/>
      <c r="F36"/>
      <c r="G36"/>
      <c r="H36"/>
      <c r="I36"/>
      <c r="J36"/>
      <c r="K36"/>
      <c r="L36"/>
    </row>
    <row r="37" spans="2:12" x14ac:dyDescent="0.25">
      <c r="B37"/>
      <c r="C37"/>
      <c r="D37"/>
      <c r="E37"/>
      <c r="F37"/>
      <c r="G37"/>
      <c r="H37"/>
      <c r="I37"/>
      <c r="J37"/>
      <c r="K37"/>
      <c r="L37"/>
    </row>
    <row r="38" spans="2:12" x14ac:dyDescent="0.25">
      <c r="B38"/>
      <c r="C38"/>
      <c r="D38"/>
      <c r="E38"/>
      <c r="F38"/>
      <c r="G38"/>
      <c r="H38"/>
      <c r="I38"/>
      <c r="J38"/>
      <c r="K38"/>
      <c r="L38"/>
    </row>
  </sheetData>
  <mergeCells count="5">
    <mergeCell ref="B11:B12"/>
    <mergeCell ref="C11:C12"/>
    <mergeCell ref="D11:F11"/>
    <mergeCell ref="J11:J12"/>
    <mergeCell ref="K11:L11"/>
  </mergeCells>
  <conditionalFormatting sqref="C11:C12">
    <cfRule type="containsText" dxfId="164" priority="31" operator="containsText" text="DFP">
      <formula>NOT(ISERROR(SEARCH("DFP",C11)))</formula>
    </cfRule>
  </conditionalFormatting>
  <conditionalFormatting sqref="H13">
    <cfRule type="cellIs" dxfId="163" priority="29" stopIfTrue="1" operator="lessThan">
      <formula>29.53</formula>
    </cfRule>
  </conditionalFormatting>
  <conditionalFormatting sqref="K13">
    <cfRule type="cellIs" dxfId="162" priority="28" stopIfTrue="1" operator="lessThan">
      <formula>12.84</formula>
    </cfRule>
  </conditionalFormatting>
  <conditionalFormatting sqref="B1 B39:B1048576 B25:B29 B3:B4 B6:B12">
    <cfRule type="containsText" dxfId="161" priority="32" operator="containsText" text="FXD">
      <formula>NOT(ISERROR(SEARCH("FXD",B1)))</formula>
    </cfRule>
    <cfRule type="containsText" dxfId="160" priority="33" operator="containsText" text="RITE">
      <formula>NOT(ISERROR(SEARCH("RITE",B1)))</formula>
    </cfRule>
    <cfRule type="containsText" dxfId="159" priority="34" operator="containsText" text="RONG">
      <formula>NOT(ISERROR(SEARCH("RONG",B1)))</formula>
    </cfRule>
    <cfRule type="containsText" dxfId="158" priority="35" operator="containsText" text="ON LOCATION">
      <formula>NOT(ISERROR(SEARCH("ON LOCATION",B1)))</formula>
    </cfRule>
  </conditionalFormatting>
  <conditionalFormatting sqref="B2">
    <cfRule type="containsText" dxfId="157" priority="15" operator="containsText" text="FXD">
      <formula>NOT(ISERROR(SEARCH("FXD",B2)))</formula>
    </cfRule>
    <cfRule type="containsText" dxfId="156" priority="16" operator="containsText" text="RITE">
      <formula>NOT(ISERROR(SEARCH("RITE",B2)))</formula>
    </cfRule>
    <cfRule type="containsText" dxfId="155" priority="17" operator="containsText" text="RONG">
      <formula>NOT(ISERROR(SEARCH("RONG",B2)))</formula>
    </cfRule>
    <cfRule type="containsText" dxfId="154" priority="18" operator="containsText" text="ON LOCATION">
      <formula>NOT(ISERROR(SEARCH("ON LOCATION",B2)))</formula>
    </cfRule>
  </conditionalFormatting>
  <conditionalFormatting sqref="B2">
    <cfRule type="containsText" dxfId="153" priority="10" stopIfTrue="1" operator="containsText" text="FXD">
      <formula>NOT(ISERROR(SEARCH("FXD",B2)))</formula>
    </cfRule>
    <cfRule type="containsText" dxfId="152" priority="11" operator="containsText" text="RITE">
      <formula>NOT(ISERROR(SEARCH("RITE",B2)))</formula>
    </cfRule>
    <cfRule type="containsText" dxfId="151" priority="12" operator="containsText" text="RONG">
      <formula>NOT(ISERROR(SEARCH("RONG",B2)))</formula>
    </cfRule>
    <cfRule type="containsText" dxfId="150" priority="13" operator="containsText" text="ON LOCATION">
      <formula>NOT(ISERROR(SEARCH("ON LOCATION",B2)))</formula>
    </cfRule>
    <cfRule type="containsText" dxfId="149" priority="14" operator="containsText" text="FXD">
      <formula>NOT(ISERROR(SEARCH("FXD",B2)))</formula>
    </cfRule>
  </conditionalFormatting>
  <conditionalFormatting sqref="B5">
    <cfRule type="containsText" dxfId="148" priority="6" operator="containsText" text="FXD">
      <formula>NOT(ISERROR(SEARCH("FXD",B5)))</formula>
    </cfRule>
    <cfRule type="containsText" dxfId="147" priority="7" operator="containsText" text="RITE">
      <formula>NOT(ISERROR(SEARCH("RITE",B5)))</formula>
    </cfRule>
    <cfRule type="containsText" dxfId="146" priority="8" operator="containsText" text="RONG">
      <formula>NOT(ISERROR(SEARCH("RONG",B5)))</formula>
    </cfRule>
    <cfRule type="containsText" dxfId="145" priority="9" operator="containsText" text="ON LOCATION">
      <formula>NOT(ISERROR(SEARCH("ON LOCATION",B5)))</formula>
    </cfRule>
  </conditionalFormatting>
  <conditionalFormatting sqref="B5">
    <cfRule type="containsText" dxfId="144" priority="1" stopIfTrue="1" operator="containsText" text="FXD">
      <formula>NOT(ISERROR(SEARCH("FXD",B5)))</formula>
    </cfRule>
    <cfRule type="containsText" dxfId="143" priority="2" operator="containsText" text="RITE">
      <formula>NOT(ISERROR(SEARCH("RITE",B5)))</formula>
    </cfRule>
    <cfRule type="containsText" dxfId="142" priority="3" operator="containsText" text="RONG">
      <formula>NOT(ISERROR(SEARCH("RONG",B5)))</formula>
    </cfRule>
    <cfRule type="containsText" dxfId="141" priority="4" operator="containsText" text="ON LOCATION">
      <formula>NOT(ISERROR(SEARCH("ON LOCATION",B5)))</formula>
    </cfRule>
    <cfRule type="containsText" dxfId="140" priority="5" operator="containsText" text="FXD">
      <formula>NOT(ISERROR(SEARCH("FXD",B5)))</formula>
    </cfRule>
  </conditionalFormatting>
  <pageMargins left="0.7" right="0.7" top="0.75" bottom="0.75" header="0.3" footer="0.3"/>
  <pageSetup orientation="portrait" horizontalDpi="300" verticalDpi="300" r:id="rId1"/>
  <headerFooter>
    <oddFooter>&amp;C&amp;1#&amp;"Calibri"&amp;10&amp;K000000Schlumberger-Private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4FC2B-DDA9-425C-859A-81B78A566C1D}">
  <dimension ref="B2:R36"/>
  <sheetViews>
    <sheetView zoomScale="85" zoomScaleNormal="85" workbookViewId="0">
      <selection activeCell="B20" sqref="B20"/>
    </sheetView>
  </sheetViews>
  <sheetFormatPr defaultRowHeight="15" x14ac:dyDescent="0.25"/>
  <cols>
    <col min="2" max="2" width="23.7109375" bestFit="1" customWidth="1"/>
    <col min="3" max="3" width="21.85546875" bestFit="1" customWidth="1"/>
    <col min="4" max="4" width="15.42578125" bestFit="1" customWidth="1"/>
    <col min="5" max="5" width="12.28515625" bestFit="1" customWidth="1"/>
    <col min="6" max="6" width="8.5703125" bestFit="1" customWidth="1"/>
    <col min="8" max="8" width="9.7109375" customWidth="1"/>
    <col min="9" max="9" width="10.140625" bestFit="1" customWidth="1"/>
    <col min="12" max="12" width="7.140625" customWidth="1"/>
    <col min="13" max="13" width="4" customWidth="1"/>
    <col min="14" max="14" width="3.7109375" customWidth="1"/>
    <col min="15" max="16" width="10.42578125" customWidth="1"/>
    <col min="18" max="18" width="10.28515625" customWidth="1"/>
  </cols>
  <sheetData>
    <row r="2" spans="2:4" x14ac:dyDescent="0.25">
      <c r="B2" s="57" t="s">
        <v>185</v>
      </c>
      <c r="C2" s="39" t="s">
        <v>15</v>
      </c>
      <c r="D2" s="39" t="s">
        <v>16</v>
      </c>
    </row>
    <row r="3" spans="2:4" x14ac:dyDescent="0.25">
      <c r="B3" s="2" t="s">
        <v>62</v>
      </c>
      <c r="C3" s="2">
        <v>28.13</v>
      </c>
      <c r="D3" s="2">
        <v>31.65</v>
      </c>
    </row>
    <row r="4" spans="2:4" x14ac:dyDescent="0.25">
      <c r="B4" s="2" t="s">
        <v>63</v>
      </c>
      <c r="C4" s="2">
        <v>31.63</v>
      </c>
      <c r="D4" s="2">
        <v>35.15</v>
      </c>
    </row>
    <row r="5" spans="2:4" x14ac:dyDescent="0.25">
      <c r="B5" s="2" t="s">
        <v>64</v>
      </c>
      <c r="C5" s="2">
        <v>34.130000000000003</v>
      </c>
      <c r="D5" s="2">
        <v>37.65</v>
      </c>
    </row>
    <row r="7" spans="2:4" x14ac:dyDescent="0.25">
      <c r="B7" s="57" t="s">
        <v>185</v>
      </c>
      <c r="C7" s="31" t="s">
        <v>15</v>
      </c>
      <c r="D7" s="31" t="s">
        <v>16</v>
      </c>
    </row>
    <row r="8" spans="2:4" x14ac:dyDescent="0.25">
      <c r="B8" s="2" t="s">
        <v>12</v>
      </c>
      <c r="C8" s="2" t="s">
        <v>17</v>
      </c>
      <c r="D8" s="2" t="s">
        <v>18</v>
      </c>
    </row>
    <row r="9" spans="2:4" x14ac:dyDescent="0.25">
      <c r="B9" s="2" t="s">
        <v>13</v>
      </c>
      <c r="C9" s="2" t="s">
        <v>19</v>
      </c>
      <c r="D9" s="2" t="s">
        <v>20</v>
      </c>
    </row>
    <row r="10" spans="2:4" x14ac:dyDescent="0.25">
      <c r="B10" s="2" t="s">
        <v>14</v>
      </c>
      <c r="C10" s="2" t="s">
        <v>21</v>
      </c>
      <c r="D10" s="2" t="s">
        <v>22</v>
      </c>
    </row>
    <row r="11" spans="2:4" x14ac:dyDescent="0.25">
      <c r="B11" s="2" t="s">
        <v>25</v>
      </c>
      <c r="C11" s="2" t="s">
        <v>23</v>
      </c>
      <c r="D11" s="2" t="s">
        <v>24</v>
      </c>
    </row>
    <row r="12" spans="2:4" x14ac:dyDescent="0.25">
      <c r="B12" s="1"/>
      <c r="C12" s="1"/>
      <c r="D12" s="1"/>
    </row>
    <row r="13" spans="2:4" x14ac:dyDescent="0.25">
      <c r="B13" s="57" t="s">
        <v>186</v>
      </c>
      <c r="C13" s="39" t="s">
        <v>15</v>
      </c>
      <c r="D13" s="39" t="s">
        <v>16</v>
      </c>
    </row>
    <row r="14" spans="2:4" x14ac:dyDescent="0.25">
      <c r="B14" s="2" t="s">
        <v>123</v>
      </c>
      <c r="C14" s="2" t="s">
        <v>124</v>
      </c>
      <c r="D14" s="2" t="s">
        <v>125</v>
      </c>
    </row>
    <row r="15" spans="2:4" x14ac:dyDescent="0.25">
      <c r="B15" s="2" t="s">
        <v>126</v>
      </c>
      <c r="C15" s="2" t="s">
        <v>127</v>
      </c>
      <c r="D15" s="2" t="s">
        <v>128</v>
      </c>
    </row>
    <row r="16" spans="2:4" x14ac:dyDescent="0.25">
      <c r="B16" s="2" t="s">
        <v>129</v>
      </c>
      <c r="C16" s="2" t="s">
        <v>130</v>
      </c>
      <c r="D16" s="2" t="s">
        <v>131</v>
      </c>
    </row>
    <row r="17" spans="2:18" x14ac:dyDescent="0.25">
      <c r="B17" s="2" t="s">
        <v>132</v>
      </c>
      <c r="C17" s="2" t="s">
        <v>124</v>
      </c>
      <c r="D17" s="2" t="s">
        <v>125</v>
      </c>
    </row>
    <row r="18" spans="2:18" x14ac:dyDescent="0.25">
      <c r="B18" s="2" t="s">
        <v>133</v>
      </c>
      <c r="C18" s="2" t="s">
        <v>124</v>
      </c>
      <c r="D18" s="2" t="s">
        <v>125</v>
      </c>
    </row>
    <row r="20" spans="2:18" x14ac:dyDescent="0.25">
      <c r="B20" s="57" t="s">
        <v>186</v>
      </c>
      <c r="C20" s="31" t="s">
        <v>15</v>
      </c>
      <c r="D20" s="31" t="s">
        <v>16</v>
      </c>
      <c r="E20" s="31" t="s">
        <v>33</v>
      </c>
    </row>
    <row r="21" spans="2:18" x14ac:dyDescent="0.25">
      <c r="B21" s="2" t="s">
        <v>26</v>
      </c>
      <c r="C21" s="2" t="s">
        <v>28</v>
      </c>
      <c r="D21" s="2">
        <v>24.36</v>
      </c>
      <c r="E21" s="2">
        <f>(D21+2.5)</f>
        <v>26.86</v>
      </c>
    </row>
    <row r="22" spans="2:18" x14ac:dyDescent="0.25">
      <c r="B22" s="2" t="s">
        <v>27</v>
      </c>
      <c r="C22" s="2" t="s">
        <v>29</v>
      </c>
      <c r="D22" s="2">
        <v>27.76</v>
      </c>
      <c r="E22" s="2">
        <f t="shared" ref="E22:E25" si="0">(D22+2.5)</f>
        <v>30.26</v>
      </c>
    </row>
    <row r="23" spans="2:18" x14ac:dyDescent="0.25">
      <c r="B23" s="2" t="s">
        <v>7</v>
      </c>
      <c r="C23" s="2" t="s">
        <v>30</v>
      </c>
      <c r="D23" s="2">
        <v>30.16</v>
      </c>
      <c r="E23" s="2">
        <f t="shared" si="0"/>
        <v>32.659999999999997</v>
      </c>
    </row>
    <row r="24" spans="2:18" x14ac:dyDescent="0.25">
      <c r="B24" s="2" t="s">
        <v>9</v>
      </c>
      <c r="C24" s="2" t="s">
        <v>31</v>
      </c>
      <c r="D24" s="2">
        <v>32.56</v>
      </c>
      <c r="E24" s="2">
        <f t="shared" si="0"/>
        <v>35.06</v>
      </c>
    </row>
    <row r="25" spans="2:18" x14ac:dyDescent="0.25">
      <c r="B25" s="2" t="s">
        <v>8</v>
      </c>
      <c r="C25" s="2" t="s">
        <v>32</v>
      </c>
      <c r="D25" s="2">
        <v>34.36</v>
      </c>
      <c r="E25" s="2">
        <f t="shared" si="0"/>
        <v>36.86</v>
      </c>
    </row>
    <row r="27" spans="2:18" x14ac:dyDescent="0.25">
      <c r="D27" t="s">
        <v>175</v>
      </c>
      <c r="I27" t="s">
        <v>177</v>
      </c>
      <c r="O27" t="s">
        <v>178</v>
      </c>
    </row>
    <row r="28" spans="2:18" x14ac:dyDescent="0.25">
      <c r="B28" s="59" t="s">
        <v>93</v>
      </c>
      <c r="C28" s="59"/>
      <c r="D28" s="59"/>
      <c r="E28" s="26" t="s">
        <v>1</v>
      </c>
      <c r="F28" s="67" t="s">
        <v>2</v>
      </c>
      <c r="G28" s="68"/>
      <c r="I28" s="60" t="s">
        <v>73</v>
      </c>
      <c r="J28" s="61" t="s">
        <v>10</v>
      </c>
      <c r="K28" s="61"/>
      <c r="O28" s="60" t="s">
        <v>73</v>
      </c>
      <c r="P28" s="39" t="s">
        <v>76</v>
      </c>
      <c r="Q28" s="61" t="s">
        <v>49</v>
      </c>
      <c r="R28" s="61"/>
    </row>
    <row r="29" spans="2:18" x14ac:dyDescent="0.25">
      <c r="B29" s="4" t="s">
        <v>3</v>
      </c>
      <c r="C29" s="4" t="s">
        <v>4</v>
      </c>
      <c r="D29" s="4" t="s">
        <v>41</v>
      </c>
      <c r="E29" s="4" t="s">
        <v>5</v>
      </c>
      <c r="F29" s="4" t="s">
        <v>5</v>
      </c>
      <c r="G29" s="4" t="s">
        <v>6</v>
      </c>
      <c r="I29" s="60"/>
      <c r="J29" s="4" t="s">
        <v>11</v>
      </c>
      <c r="K29" s="4" t="s">
        <v>6</v>
      </c>
      <c r="O29" s="60"/>
      <c r="P29" s="4" t="s">
        <v>11</v>
      </c>
      <c r="Q29" s="4" t="s">
        <v>11</v>
      </c>
      <c r="R29" s="4" t="s">
        <v>6</v>
      </c>
    </row>
    <row r="30" spans="2:18" x14ac:dyDescent="0.25">
      <c r="C30" s="8">
        <v>111.675</v>
      </c>
      <c r="D30" s="55">
        <f>C30-95.5</f>
        <v>16.174999999999997</v>
      </c>
      <c r="E30" s="1">
        <v>14.5</v>
      </c>
      <c r="F30" s="56">
        <f>D30+E30+3.417</f>
        <v>34.091999999999999</v>
      </c>
      <c r="G30" s="16" t="s">
        <v>8</v>
      </c>
      <c r="I30" s="8">
        <v>75.674999999999997</v>
      </c>
      <c r="J30" s="2">
        <f>I30-57.9875-1.678</f>
        <v>16.009499999999999</v>
      </c>
      <c r="K30" s="25" t="s">
        <v>14</v>
      </c>
      <c r="O30" s="8">
        <v>75.674999999999997</v>
      </c>
      <c r="P30" s="8">
        <v>14.5</v>
      </c>
      <c r="Q30" s="2">
        <f>O30-57.9875-1.678+P30</f>
        <v>30.509499999999999</v>
      </c>
      <c r="R30" s="25" t="s">
        <v>62</v>
      </c>
    </row>
    <row r="31" spans="2:18" x14ac:dyDescent="0.25">
      <c r="O31" s="1"/>
      <c r="P31" s="1"/>
      <c r="Q31" s="1"/>
      <c r="R31" s="1"/>
    </row>
    <row r="32" spans="2:18" x14ac:dyDescent="0.25">
      <c r="O32" s="1"/>
      <c r="P32" s="1"/>
      <c r="Q32" s="1"/>
      <c r="R32" s="1"/>
    </row>
    <row r="33" spans="2:18" x14ac:dyDescent="0.25">
      <c r="D33" t="s">
        <v>176</v>
      </c>
      <c r="O33" s="1" t="s">
        <v>179</v>
      </c>
      <c r="P33" s="1"/>
      <c r="Q33" s="1"/>
      <c r="R33" s="1"/>
    </row>
    <row r="34" spans="2:18" x14ac:dyDescent="0.25">
      <c r="B34" s="59" t="s">
        <v>93</v>
      </c>
      <c r="C34" s="59"/>
      <c r="D34" s="59"/>
      <c r="E34" s="38" t="s">
        <v>1</v>
      </c>
      <c r="F34" s="67" t="s">
        <v>121</v>
      </c>
      <c r="G34" s="68"/>
      <c r="O34" s="60" t="s">
        <v>73</v>
      </c>
      <c r="P34" s="39" t="s">
        <v>76</v>
      </c>
      <c r="Q34" s="58" t="s">
        <v>49</v>
      </c>
      <c r="R34" s="58"/>
    </row>
    <row r="35" spans="2:18" x14ac:dyDescent="0.25">
      <c r="B35" s="4" t="s">
        <v>3</v>
      </c>
      <c r="C35" s="4" t="s">
        <v>4</v>
      </c>
      <c r="D35" s="4" t="s">
        <v>41</v>
      </c>
      <c r="E35" s="4" t="s">
        <v>5</v>
      </c>
      <c r="F35" s="4" t="s">
        <v>5</v>
      </c>
      <c r="G35" s="4" t="s">
        <v>6</v>
      </c>
      <c r="O35" s="60"/>
      <c r="P35" s="4" t="s">
        <v>11</v>
      </c>
      <c r="Q35" s="4" t="s">
        <v>11</v>
      </c>
      <c r="R35" s="4" t="s">
        <v>6</v>
      </c>
    </row>
    <row r="36" spans="2:18" x14ac:dyDescent="0.25">
      <c r="C36" s="8">
        <v>111.675</v>
      </c>
      <c r="D36" s="55">
        <f>C36-95.5</f>
        <v>16.174999999999997</v>
      </c>
      <c r="E36" s="43" t="s">
        <v>122</v>
      </c>
      <c r="F36" s="56">
        <f>D36-1.678</f>
        <v>14.496999999999996</v>
      </c>
      <c r="G36" s="16"/>
      <c r="O36" s="8">
        <v>75.674999999999997</v>
      </c>
      <c r="P36" s="8">
        <v>14.5</v>
      </c>
      <c r="Q36" s="2">
        <f>O36-57.9875+P36+3.257</f>
        <v>35.444499999999998</v>
      </c>
      <c r="R36" s="25" t="s">
        <v>64</v>
      </c>
    </row>
  </sheetData>
  <mergeCells count="10">
    <mergeCell ref="O28:O29"/>
    <mergeCell ref="Q28:R28"/>
    <mergeCell ref="O34:O35"/>
    <mergeCell ref="Q34:R34"/>
    <mergeCell ref="B28:D28"/>
    <mergeCell ref="F28:G28"/>
    <mergeCell ref="I28:I29"/>
    <mergeCell ref="J28:K28"/>
    <mergeCell ref="B34:D34"/>
    <mergeCell ref="F34:G34"/>
  </mergeCells>
  <conditionalFormatting sqref="J30">
    <cfRule type="cellIs" dxfId="139" priority="90" operator="lessThan">
      <formula>11.24</formula>
    </cfRule>
  </conditionalFormatting>
  <conditionalFormatting sqref="C7:C12 C20:C25">
    <cfRule type="containsText" dxfId="138" priority="64" operator="containsText" text="DFP">
      <formula>NOT(ISERROR(SEARCH("DFP",C7)))</formula>
    </cfRule>
  </conditionalFormatting>
  <conditionalFormatting sqref="B8:B12 B21:B25">
    <cfRule type="containsText" dxfId="137" priority="65" operator="containsText" text="FXD">
      <formula>NOT(ISERROR(SEARCH("FXD",B8)))</formula>
    </cfRule>
    <cfRule type="containsText" dxfId="136" priority="66" operator="containsText" text="RITE">
      <formula>NOT(ISERROR(SEARCH("RITE",B8)))</formula>
    </cfRule>
    <cfRule type="containsText" dxfId="135" priority="67" operator="containsText" text="RONG">
      <formula>NOT(ISERROR(SEARCH("RONG",B8)))</formula>
    </cfRule>
    <cfRule type="containsText" dxfId="134" priority="68" operator="containsText" text="ON LOCATION">
      <formula>NOT(ISERROR(SEARCH("ON LOCATION",B8)))</formula>
    </cfRule>
  </conditionalFormatting>
  <conditionalFormatting sqref="C18">
    <cfRule type="containsText" dxfId="133" priority="49" operator="containsText" text="DFP">
      <formula>NOT(ISERROR(SEARCH("DFP",C18)))</formula>
    </cfRule>
  </conditionalFormatting>
  <conditionalFormatting sqref="B14:B17">
    <cfRule type="containsText" dxfId="132" priority="60" operator="containsText" text="FXD">
      <formula>NOT(ISERROR(SEARCH("FXD",B14)))</formula>
    </cfRule>
    <cfRule type="containsText" dxfId="131" priority="61" operator="containsText" text="RITE">
      <formula>NOT(ISERROR(SEARCH("RITE",B14)))</formula>
    </cfRule>
    <cfRule type="containsText" dxfId="130" priority="62" operator="containsText" text="RONG">
      <formula>NOT(ISERROR(SEARCH("RONG",B14)))</formula>
    </cfRule>
    <cfRule type="containsText" dxfId="129" priority="63" operator="containsText" text="ON LOCATION">
      <formula>NOT(ISERROR(SEARCH("ON LOCATION",B14)))</formula>
    </cfRule>
  </conditionalFormatting>
  <conditionalFormatting sqref="C14:C17">
    <cfRule type="containsText" dxfId="128" priority="59" operator="containsText" text="DFP">
      <formula>NOT(ISERROR(SEARCH("DFP",C14)))</formula>
    </cfRule>
  </conditionalFormatting>
  <conditionalFormatting sqref="C13">
    <cfRule type="containsText" dxfId="123" priority="54" operator="containsText" text="DFP">
      <formula>NOT(ISERROR(SEARCH("DFP",C13)))</formula>
    </cfRule>
  </conditionalFormatting>
  <conditionalFormatting sqref="B18">
    <cfRule type="containsText" dxfId="122" priority="50" operator="containsText" text="FXD">
      <formula>NOT(ISERROR(SEARCH("FXD",B18)))</formula>
    </cfRule>
    <cfRule type="containsText" dxfId="121" priority="51" operator="containsText" text="RITE">
      <formula>NOT(ISERROR(SEARCH("RITE",B18)))</formula>
    </cfRule>
    <cfRule type="containsText" dxfId="120" priority="52" operator="containsText" text="RONG">
      <formula>NOT(ISERROR(SEARCH("RONG",B18)))</formula>
    </cfRule>
    <cfRule type="containsText" dxfId="119" priority="53" operator="containsText" text="ON LOCATION">
      <formula>NOT(ISERROR(SEARCH("ON LOCATION",B18)))</formula>
    </cfRule>
  </conditionalFormatting>
  <conditionalFormatting sqref="Q30">
    <cfRule type="cellIs" dxfId="118" priority="48" operator="lessThan">
      <formula>11.24</formula>
    </cfRule>
  </conditionalFormatting>
  <conditionalFormatting sqref="Q36">
    <cfRule type="cellIs" dxfId="117" priority="47" operator="lessThan">
      <formula>11.24</formula>
    </cfRule>
  </conditionalFormatting>
  <conditionalFormatting sqref="B3:B5">
    <cfRule type="containsText" dxfId="116" priority="37" stopIfTrue="1" operator="containsText" text="FXD">
      <formula>NOT(ISERROR(SEARCH("FXD",B3)))</formula>
    </cfRule>
    <cfRule type="containsText" dxfId="115" priority="38" operator="containsText" text="RITE">
      <formula>NOT(ISERROR(SEARCH("RITE",B3)))</formula>
    </cfRule>
    <cfRule type="containsText" dxfId="114" priority="39" operator="containsText" text="RONG">
      <formula>NOT(ISERROR(SEARCH("RONG",B3)))</formula>
    </cfRule>
    <cfRule type="containsText" dxfId="113" priority="40" operator="containsText" text="ON LOCATION">
      <formula>NOT(ISERROR(SEARCH("ON LOCATION",B3)))</formula>
    </cfRule>
    <cfRule type="containsText" dxfId="112" priority="41" operator="containsText" text="FXD">
      <formula>NOT(ISERROR(SEARCH("FXD",B3)))</formula>
    </cfRule>
  </conditionalFormatting>
  <conditionalFormatting sqref="B3:B5">
    <cfRule type="containsText" dxfId="111" priority="43" operator="containsText" text="FXD">
      <formula>NOT(ISERROR(SEARCH("FXD",B3)))</formula>
    </cfRule>
    <cfRule type="containsText" dxfId="110" priority="44" operator="containsText" text="RITE">
      <formula>NOT(ISERROR(SEARCH("RITE",B3)))</formula>
    </cfRule>
    <cfRule type="containsText" dxfId="109" priority="45" operator="containsText" text="RONG">
      <formula>NOT(ISERROR(SEARCH("RONG",B3)))</formula>
    </cfRule>
    <cfRule type="containsText" dxfId="108" priority="46" operator="containsText" text="ON LOCATION">
      <formula>NOT(ISERROR(SEARCH("ON LOCATION",B3)))</formula>
    </cfRule>
  </conditionalFormatting>
  <conditionalFormatting sqref="C2:C5">
    <cfRule type="containsText" dxfId="107" priority="42" operator="containsText" text="DFP">
      <formula>NOT(ISERROR(SEARCH("DFP",C2)))</formula>
    </cfRule>
  </conditionalFormatting>
  <conditionalFormatting sqref="B2">
    <cfRule type="containsText" dxfId="106" priority="33" operator="containsText" text="FXD">
      <formula>NOT(ISERROR(SEARCH("FXD",B2)))</formula>
    </cfRule>
    <cfRule type="containsText" dxfId="105" priority="34" operator="containsText" text="RITE">
      <formula>NOT(ISERROR(SEARCH("RITE",B2)))</formula>
    </cfRule>
    <cfRule type="containsText" dxfId="104" priority="35" operator="containsText" text="RONG">
      <formula>NOT(ISERROR(SEARCH("RONG",B2)))</formula>
    </cfRule>
    <cfRule type="containsText" dxfId="103" priority="36" operator="containsText" text="ON LOCATION">
      <formula>NOT(ISERROR(SEARCH("ON LOCATION",B2)))</formula>
    </cfRule>
  </conditionalFormatting>
  <conditionalFormatting sqref="B2">
    <cfRule type="containsText" dxfId="102" priority="28" stopIfTrue="1" operator="containsText" text="FXD">
      <formula>NOT(ISERROR(SEARCH("FXD",B2)))</formula>
    </cfRule>
    <cfRule type="containsText" dxfId="101" priority="29" operator="containsText" text="RITE">
      <formula>NOT(ISERROR(SEARCH("RITE",B2)))</formula>
    </cfRule>
    <cfRule type="containsText" dxfId="100" priority="30" operator="containsText" text="RONG">
      <formula>NOT(ISERROR(SEARCH("RONG",B2)))</formula>
    </cfRule>
    <cfRule type="containsText" dxfId="99" priority="31" operator="containsText" text="ON LOCATION">
      <formula>NOT(ISERROR(SEARCH("ON LOCATION",B2)))</formula>
    </cfRule>
    <cfRule type="containsText" dxfId="98" priority="32" operator="containsText" text="FXD">
      <formula>NOT(ISERROR(SEARCH("FXD",B2)))</formula>
    </cfRule>
  </conditionalFormatting>
  <conditionalFormatting sqref="B7">
    <cfRule type="containsText" dxfId="97" priority="24" operator="containsText" text="FXD">
      <formula>NOT(ISERROR(SEARCH("FXD",B7)))</formula>
    </cfRule>
    <cfRule type="containsText" dxfId="96" priority="25" operator="containsText" text="RITE">
      <formula>NOT(ISERROR(SEARCH("RITE",B7)))</formula>
    </cfRule>
    <cfRule type="containsText" dxfId="95" priority="26" operator="containsText" text="RONG">
      <formula>NOT(ISERROR(SEARCH("RONG",B7)))</formula>
    </cfRule>
    <cfRule type="containsText" dxfId="94" priority="27" operator="containsText" text="ON LOCATION">
      <formula>NOT(ISERROR(SEARCH("ON LOCATION",B7)))</formula>
    </cfRule>
  </conditionalFormatting>
  <conditionalFormatting sqref="B7">
    <cfRule type="containsText" dxfId="93" priority="19" stopIfTrue="1" operator="containsText" text="FXD">
      <formula>NOT(ISERROR(SEARCH("FXD",B7)))</formula>
    </cfRule>
    <cfRule type="containsText" dxfId="92" priority="20" operator="containsText" text="RITE">
      <formula>NOT(ISERROR(SEARCH("RITE",B7)))</formula>
    </cfRule>
    <cfRule type="containsText" dxfId="91" priority="21" operator="containsText" text="RONG">
      <formula>NOT(ISERROR(SEARCH("RONG",B7)))</formula>
    </cfRule>
    <cfRule type="containsText" dxfId="90" priority="22" operator="containsText" text="ON LOCATION">
      <formula>NOT(ISERROR(SEARCH("ON LOCATION",B7)))</formula>
    </cfRule>
    <cfRule type="containsText" dxfId="89" priority="23" operator="containsText" text="FXD">
      <formula>NOT(ISERROR(SEARCH("FXD",B7)))</formula>
    </cfRule>
  </conditionalFormatting>
  <conditionalFormatting sqref="B13">
    <cfRule type="containsText" dxfId="88" priority="15" operator="containsText" text="FXD">
      <formula>NOT(ISERROR(SEARCH("FXD",B13)))</formula>
    </cfRule>
    <cfRule type="containsText" dxfId="87" priority="16" operator="containsText" text="RITE">
      <formula>NOT(ISERROR(SEARCH("RITE",B13)))</formula>
    </cfRule>
    <cfRule type="containsText" dxfId="86" priority="17" operator="containsText" text="RONG">
      <formula>NOT(ISERROR(SEARCH("RONG",B13)))</formula>
    </cfRule>
    <cfRule type="containsText" dxfId="85" priority="18" operator="containsText" text="ON LOCATION">
      <formula>NOT(ISERROR(SEARCH("ON LOCATION",B13)))</formula>
    </cfRule>
  </conditionalFormatting>
  <conditionalFormatting sqref="B13">
    <cfRule type="containsText" dxfId="84" priority="10" stopIfTrue="1" operator="containsText" text="FXD">
      <formula>NOT(ISERROR(SEARCH("FXD",B13)))</formula>
    </cfRule>
    <cfRule type="containsText" dxfId="83" priority="11" operator="containsText" text="RITE">
      <formula>NOT(ISERROR(SEARCH("RITE",B13)))</formula>
    </cfRule>
    <cfRule type="containsText" dxfId="82" priority="12" operator="containsText" text="RONG">
      <formula>NOT(ISERROR(SEARCH("RONG",B13)))</formula>
    </cfRule>
    <cfRule type="containsText" dxfId="81" priority="13" operator="containsText" text="ON LOCATION">
      <formula>NOT(ISERROR(SEARCH("ON LOCATION",B13)))</formula>
    </cfRule>
    <cfRule type="containsText" dxfId="80" priority="14" operator="containsText" text="FXD">
      <formula>NOT(ISERROR(SEARCH("FXD",B13)))</formula>
    </cfRule>
  </conditionalFormatting>
  <conditionalFormatting sqref="B20">
    <cfRule type="containsText" dxfId="79" priority="6" operator="containsText" text="FXD">
      <formula>NOT(ISERROR(SEARCH("FXD",B20)))</formula>
    </cfRule>
    <cfRule type="containsText" dxfId="78" priority="7" operator="containsText" text="RITE">
      <formula>NOT(ISERROR(SEARCH("RITE",B20)))</formula>
    </cfRule>
    <cfRule type="containsText" dxfId="77" priority="8" operator="containsText" text="RONG">
      <formula>NOT(ISERROR(SEARCH("RONG",B20)))</formula>
    </cfRule>
    <cfRule type="containsText" dxfId="76" priority="9" operator="containsText" text="ON LOCATION">
      <formula>NOT(ISERROR(SEARCH("ON LOCATION",B20)))</formula>
    </cfRule>
  </conditionalFormatting>
  <conditionalFormatting sqref="B20">
    <cfRule type="containsText" dxfId="75" priority="1" stopIfTrue="1" operator="containsText" text="FXD">
      <formula>NOT(ISERROR(SEARCH("FXD",B20)))</formula>
    </cfRule>
    <cfRule type="containsText" dxfId="74" priority="2" operator="containsText" text="RITE">
      <formula>NOT(ISERROR(SEARCH("RITE",B20)))</formula>
    </cfRule>
    <cfRule type="containsText" dxfId="73" priority="3" operator="containsText" text="RONG">
      <formula>NOT(ISERROR(SEARCH("RONG",B20)))</formula>
    </cfRule>
    <cfRule type="containsText" dxfId="72" priority="4" operator="containsText" text="ON LOCATION">
      <formula>NOT(ISERROR(SEARCH("ON LOCATION",B20)))</formula>
    </cfRule>
    <cfRule type="containsText" dxfId="71" priority="5" operator="containsText" text="FXD">
      <formula>NOT(ISERROR(SEARCH("FXD",B20)))</formula>
    </cfRule>
  </conditionalFormatting>
  <pageMargins left="0.7" right="0.7" top="0.75" bottom="0.75" header="0.3" footer="0.3"/>
  <pageSetup orientation="portrait" r:id="rId1"/>
  <headerFooter>
    <oddFooter>&amp;C&amp;1#&amp;"Calibri"&amp;10&amp;K000000Schlumberger-Private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D8DFF-317F-4362-827E-BFC92B68FF29}">
  <dimension ref="B3:M20"/>
  <sheetViews>
    <sheetView zoomScale="85" zoomScaleNormal="85" workbookViewId="0">
      <selection activeCell="B9" sqref="B9"/>
    </sheetView>
  </sheetViews>
  <sheetFormatPr defaultRowHeight="15" x14ac:dyDescent="0.25"/>
  <cols>
    <col min="2" max="2" width="23.7109375" bestFit="1" customWidth="1"/>
    <col min="4" max="4" width="14.28515625" bestFit="1" customWidth="1"/>
    <col min="5" max="5" width="21.85546875" bestFit="1" customWidth="1"/>
    <col min="6" max="6" width="15.42578125" bestFit="1" customWidth="1"/>
    <col min="7" max="7" width="12.28515625" bestFit="1" customWidth="1"/>
  </cols>
  <sheetData>
    <row r="3" spans="2:13" x14ac:dyDescent="0.25">
      <c r="B3" s="57" t="s">
        <v>185</v>
      </c>
      <c r="C3" s="28" t="s">
        <v>15</v>
      </c>
      <c r="D3" s="28" t="s">
        <v>16</v>
      </c>
      <c r="F3" s="1"/>
      <c r="G3" s="1"/>
      <c r="H3" s="1"/>
      <c r="I3" s="1"/>
      <c r="M3" s="1"/>
    </row>
    <row r="4" spans="2:13" x14ac:dyDescent="0.25">
      <c r="B4" s="2" t="s">
        <v>12</v>
      </c>
      <c r="C4" s="2" t="s">
        <v>17</v>
      </c>
      <c r="D4" s="2" t="s">
        <v>18</v>
      </c>
      <c r="F4" s="1"/>
      <c r="G4" s="1"/>
      <c r="H4" s="1"/>
      <c r="I4" s="1"/>
      <c r="M4" s="1"/>
    </row>
    <row r="5" spans="2:13" x14ac:dyDescent="0.25">
      <c r="B5" s="2" t="s">
        <v>13</v>
      </c>
      <c r="C5" s="2" t="s">
        <v>19</v>
      </c>
      <c r="D5" s="2" t="s">
        <v>20</v>
      </c>
      <c r="F5" s="1"/>
      <c r="G5" s="1"/>
      <c r="H5" s="1"/>
      <c r="I5" s="1"/>
      <c r="M5" s="1"/>
    </row>
    <row r="6" spans="2:13" x14ac:dyDescent="0.25">
      <c r="B6" s="2" t="s">
        <v>14</v>
      </c>
      <c r="C6" s="2" t="s">
        <v>21</v>
      </c>
      <c r="D6" s="2" t="s">
        <v>22</v>
      </c>
      <c r="F6" s="1"/>
      <c r="G6" s="1"/>
      <c r="H6" s="1"/>
      <c r="I6" s="1"/>
      <c r="M6" s="1"/>
    </row>
    <row r="7" spans="2:13" x14ac:dyDescent="0.25">
      <c r="B7" s="2" t="s">
        <v>25</v>
      </c>
      <c r="C7" s="2" t="s">
        <v>23</v>
      </c>
      <c r="D7" s="2" t="s">
        <v>24</v>
      </c>
      <c r="F7" s="1"/>
      <c r="G7" s="1"/>
      <c r="H7" s="1"/>
      <c r="I7" s="1"/>
      <c r="M7" s="1"/>
    </row>
    <row r="8" spans="2:13" x14ac:dyDescent="0.25">
      <c r="B8" s="1"/>
      <c r="C8" s="1"/>
      <c r="D8" s="1"/>
      <c r="F8" s="1"/>
      <c r="G8" s="1"/>
      <c r="H8" s="1"/>
      <c r="I8" s="1"/>
      <c r="M8" s="1"/>
    </row>
    <row r="9" spans="2:13" x14ac:dyDescent="0.25">
      <c r="B9" s="57" t="s">
        <v>186</v>
      </c>
      <c r="C9" s="28" t="s">
        <v>15</v>
      </c>
      <c r="D9" s="28" t="s">
        <v>16</v>
      </c>
      <c r="E9" s="28" t="s">
        <v>33</v>
      </c>
      <c r="F9" s="1"/>
      <c r="G9" s="1"/>
      <c r="H9" s="1"/>
      <c r="I9" s="1"/>
      <c r="M9" s="1"/>
    </row>
    <row r="10" spans="2:13" x14ac:dyDescent="0.25">
      <c r="B10" s="2" t="s">
        <v>26</v>
      </c>
      <c r="C10" s="2" t="s">
        <v>28</v>
      </c>
      <c r="D10" s="2">
        <v>24.36</v>
      </c>
      <c r="E10" s="2">
        <f>(D10+2.5)</f>
        <v>26.86</v>
      </c>
      <c r="F10" s="1"/>
      <c r="G10" s="1"/>
      <c r="H10" s="1"/>
      <c r="I10" s="1"/>
      <c r="M10" s="1"/>
    </row>
    <row r="11" spans="2:13" x14ac:dyDescent="0.25">
      <c r="B11" s="2" t="s">
        <v>27</v>
      </c>
      <c r="C11" s="2" t="s">
        <v>29</v>
      </c>
      <c r="D11" s="2">
        <v>27.76</v>
      </c>
      <c r="E11" s="2">
        <f t="shared" ref="E11:E14" si="0">(D11+2.5)</f>
        <v>30.26</v>
      </c>
      <c r="F11" s="1"/>
      <c r="G11" s="1"/>
      <c r="H11" s="1"/>
      <c r="I11" s="1"/>
      <c r="M11" s="1"/>
    </row>
    <row r="12" spans="2:13" x14ac:dyDescent="0.25">
      <c r="B12" s="2" t="s">
        <v>7</v>
      </c>
      <c r="C12" s="2" t="s">
        <v>30</v>
      </c>
      <c r="D12" s="2">
        <v>30.16</v>
      </c>
      <c r="E12" s="2">
        <f t="shared" si="0"/>
        <v>32.659999999999997</v>
      </c>
      <c r="F12" s="1"/>
      <c r="G12" s="1"/>
      <c r="H12" s="1"/>
      <c r="I12" s="1"/>
      <c r="M12" s="1"/>
    </row>
    <row r="13" spans="2:13" x14ac:dyDescent="0.25">
      <c r="B13" s="2" t="s">
        <v>9</v>
      </c>
      <c r="C13" s="2" t="s">
        <v>31</v>
      </c>
      <c r="D13" s="2">
        <v>32.56</v>
      </c>
      <c r="E13" s="2">
        <f t="shared" si="0"/>
        <v>35.06</v>
      </c>
      <c r="F13" s="1"/>
      <c r="G13" s="1"/>
      <c r="H13" s="1"/>
      <c r="I13" s="1"/>
      <c r="M13" s="1"/>
    </row>
    <row r="14" spans="2:13" x14ac:dyDescent="0.25">
      <c r="B14" s="2" t="s">
        <v>8</v>
      </c>
      <c r="C14" s="2" t="s">
        <v>32</v>
      </c>
      <c r="D14" s="2">
        <v>34.36</v>
      </c>
      <c r="E14" s="2">
        <f t="shared" si="0"/>
        <v>36.86</v>
      </c>
      <c r="F14" s="1"/>
      <c r="G14" s="1"/>
      <c r="H14" s="1"/>
      <c r="I14" s="1"/>
      <c r="M14" s="1"/>
    </row>
    <row r="15" spans="2:13" x14ac:dyDescent="0.25">
      <c r="D15" s="1"/>
      <c r="E15" s="1"/>
      <c r="F15" s="1"/>
      <c r="G15" s="1"/>
      <c r="H15" s="1"/>
      <c r="I15" s="1"/>
      <c r="M15" s="1"/>
    </row>
    <row r="16" spans="2:13" x14ac:dyDescent="0.25">
      <c r="D16" s="1"/>
      <c r="E16" s="1"/>
      <c r="F16" s="1"/>
      <c r="G16" s="1"/>
      <c r="H16" s="1"/>
      <c r="I16" s="1"/>
      <c r="M16" s="1"/>
    </row>
    <row r="17" spans="2:13" x14ac:dyDescent="0.25">
      <c r="B17" s="58" t="s">
        <v>36</v>
      </c>
      <c r="C17" s="58" t="s">
        <v>37</v>
      </c>
      <c r="D17" s="59" t="s">
        <v>97</v>
      </c>
      <c r="E17" s="59"/>
      <c r="F17" s="59"/>
      <c r="G17" s="27" t="s">
        <v>1</v>
      </c>
      <c r="H17" s="59" t="s">
        <v>2</v>
      </c>
      <c r="I17" s="59"/>
      <c r="K17" s="60" t="s">
        <v>73</v>
      </c>
      <c r="L17" s="61" t="s">
        <v>10</v>
      </c>
      <c r="M17" s="61"/>
    </row>
    <row r="18" spans="2:13" x14ac:dyDescent="0.25">
      <c r="B18" s="58"/>
      <c r="C18" s="58"/>
      <c r="D18" s="4" t="s">
        <v>3</v>
      </c>
      <c r="E18" s="4" t="s">
        <v>4</v>
      </c>
      <c r="F18" s="4" t="s">
        <v>41</v>
      </c>
      <c r="G18" s="4" t="s">
        <v>5</v>
      </c>
      <c r="H18" s="4" t="s">
        <v>5</v>
      </c>
      <c r="I18" s="4" t="s">
        <v>6</v>
      </c>
      <c r="K18" s="60"/>
      <c r="L18" s="4" t="s">
        <v>11</v>
      </c>
      <c r="M18" s="4" t="s">
        <v>6</v>
      </c>
    </row>
    <row r="19" spans="2:13" x14ac:dyDescent="0.25">
      <c r="B19" s="5" t="s">
        <v>35</v>
      </c>
      <c r="C19" s="5"/>
      <c r="D19" s="20">
        <v>643</v>
      </c>
      <c r="E19" s="5">
        <v>176.9375</v>
      </c>
      <c r="F19" s="5">
        <f>E19-164.5</f>
        <v>12.4375</v>
      </c>
      <c r="G19" s="5">
        <v>14.5</v>
      </c>
      <c r="H19" s="5">
        <f>F19+G19+3.4</f>
        <v>30.337499999999999</v>
      </c>
      <c r="I19" s="2" t="s">
        <v>9</v>
      </c>
      <c r="K19" s="5"/>
      <c r="L19" s="5"/>
      <c r="M19" s="5"/>
    </row>
    <row r="20" spans="2:13" x14ac:dyDescent="0.25">
      <c r="B20" s="5" t="s">
        <v>35</v>
      </c>
      <c r="C20" s="5"/>
      <c r="D20" s="20">
        <v>644</v>
      </c>
      <c r="E20" s="5"/>
      <c r="F20" s="5"/>
      <c r="G20" s="5"/>
      <c r="H20" s="5"/>
      <c r="I20" s="5"/>
      <c r="K20" s="5"/>
      <c r="L20" s="5"/>
      <c r="M20" s="5"/>
    </row>
  </sheetData>
  <mergeCells count="6">
    <mergeCell ref="L17:M17"/>
    <mergeCell ref="B17:B18"/>
    <mergeCell ref="C17:C18"/>
    <mergeCell ref="D17:F17"/>
    <mergeCell ref="H17:I17"/>
    <mergeCell ref="K17:K18"/>
  </mergeCells>
  <conditionalFormatting sqref="C3:C18">
    <cfRule type="containsText" dxfId="70" priority="23" operator="containsText" text="DFP">
      <formula>NOT(ISERROR(SEARCH("DFP",C3)))</formula>
    </cfRule>
  </conditionalFormatting>
  <conditionalFormatting sqref="B4:B8 B10:B20">
    <cfRule type="containsText" dxfId="69" priority="24" operator="containsText" text="FXD">
      <formula>NOT(ISERROR(SEARCH("FXD",B4)))</formula>
    </cfRule>
    <cfRule type="containsText" dxfId="68" priority="25" operator="containsText" text="RITE">
      <formula>NOT(ISERROR(SEARCH("RITE",B4)))</formula>
    </cfRule>
    <cfRule type="containsText" dxfId="67" priority="26" operator="containsText" text="RONG">
      <formula>NOT(ISERROR(SEARCH("RONG",B4)))</formula>
    </cfRule>
    <cfRule type="containsText" dxfId="66" priority="27" operator="containsText" text="ON LOCATION">
      <formula>NOT(ISERROR(SEARCH("ON LOCATION",B4)))</formula>
    </cfRule>
  </conditionalFormatting>
  <conditionalFormatting sqref="I19">
    <cfRule type="containsText" dxfId="65" priority="19" operator="containsText" text="FXD">
      <formula>NOT(ISERROR(SEARCH("FXD",I19)))</formula>
    </cfRule>
    <cfRule type="containsText" dxfId="64" priority="20" operator="containsText" text="RITE">
      <formula>NOT(ISERROR(SEARCH("RITE",I19)))</formula>
    </cfRule>
    <cfRule type="containsText" dxfId="63" priority="21" operator="containsText" text="RONG">
      <formula>NOT(ISERROR(SEARCH("RONG",I19)))</formula>
    </cfRule>
    <cfRule type="containsText" dxfId="62" priority="22" operator="containsText" text="ON LOCATION">
      <formula>NOT(ISERROR(SEARCH("ON LOCATION",I19)))</formula>
    </cfRule>
  </conditionalFormatting>
  <conditionalFormatting sqref="B3">
    <cfRule type="containsText" dxfId="61" priority="15" operator="containsText" text="FXD">
      <formula>NOT(ISERROR(SEARCH("FXD",B3)))</formula>
    </cfRule>
    <cfRule type="containsText" dxfId="60" priority="16" operator="containsText" text="RITE">
      <formula>NOT(ISERROR(SEARCH("RITE",B3)))</formula>
    </cfRule>
    <cfRule type="containsText" dxfId="59" priority="17" operator="containsText" text="RONG">
      <formula>NOT(ISERROR(SEARCH("RONG",B3)))</formula>
    </cfRule>
    <cfRule type="containsText" dxfId="58" priority="18" operator="containsText" text="ON LOCATION">
      <formula>NOT(ISERROR(SEARCH("ON LOCATION",B3)))</formula>
    </cfRule>
  </conditionalFormatting>
  <conditionalFormatting sqref="B3">
    <cfRule type="containsText" dxfId="57" priority="10" stopIfTrue="1" operator="containsText" text="FXD">
      <formula>NOT(ISERROR(SEARCH("FXD",B3)))</formula>
    </cfRule>
    <cfRule type="containsText" dxfId="56" priority="11" operator="containsText" text="RITE">
      <formula>NOT(ISERROR(SEARCH("RITE",B3)))</formula>
    </cfRule>
    <cfRule type="containsText" dxfId="55" priority="12" operator="containsText" text="RONG">
      <formula>NOT(ISERROR(SEARCH("RONG",B3)))</formula>
    </cfRule>
    <cfRule type="containsText" dxfId="54" priority="13" operator="containsText" text="ON LOCATION">
      <formula>NOT(ISERROR(SEARCH("ON LOCATION",B3)))</formula>
    </cfRule>
    <cfRule type="containsText" dxfId="53" priority="14" operator="containsText" text="FXD">
      <formula>NOT(ISERROR(SEARCH("FXD",B3)))</formula>
    </cfRule>
  </conditionalFormatting>
  <conditionalFormatting sqref="B9">
    <cfRule type="containsText" dxfId="52" priority="6" operator="containsText" text="FXD">
      <formula>NOT(ISERROR(SEARCH("FXD",B9)))</formula>
    </cfRule>
    <cfRule type="containsText" dxfId="51" priority="7" operator="containsText" text="RITE">
      <formula>NOT(ISERROR(SEARCH("RITE",B9)))</formula>
    </cfRule>
    <cfRule type="containsText" dxfId="50" priority="8" operator="containsText" text="RONG">
      <formula>NOT(ISERROR(SEARCH("RONG",B9)))</formula>
    </cfRule>
    <cfRule type="containsText" dxfId="49" priority="9" operator="containsText" text="ON LOCATION">
      <formula>NOT(ISERROR(SEARCH("ON LOCATION",B9)))</formula>
    </cfRule>
  </conditionalFormatting>
  <conditionalFormatting sqref="B9">
    <cfRule type="containsText" dxfId="48" priority="1" stopIfTrue="1" operator="containsText" text="FXD">
      <formula>NOT(ISERROR(SEARCH("FXD",B9)))</formula>
    </cfRule>
    <cfRule type="containsText" dxfId="47" priority="2" operator="containsText" text="RITE">
      <formula>NOT(ISERROR(SEARCH("RITE",B9)))</formula>
    </cfRule>
    <cfRule type="containsText" dxfId="46" priority="3" operator="containsText" text="RONG">
      <formula>NOT(ISERROR(SEARCH("RONG",B9)))</formula>
    </cfRule>
    <cfRule type="containsText" dxfId="45" priority="4" operator="containsText" text="ON LOCATION">
      <formula>NOT(ISERROR(SEARCH("ON LOCATION",B9)))</formula>
    </cfRule>
    <cfRule type="containsText" dxfId="44" priority="5" operator="containsText" text="FXD">
      <formula>NOT(ISERROR(SEARCH("FXD",B9)))</formula>
    </cfRule>
  </conditionalFormatting>
  <pageMargins left="0.7" right="0.7" top="0.75" bottom="0.75" header="0.3" footer="0.3"/>
  <pageSetup paperSize="9" orientation="portrait" verticalDpi="0" r:id="rId1"/>
  <headerFooter>
    <oddFooter>&amp;C&amp;1#&amp;"Calibri"&amp;10&amp;K000000Schlumberger-Private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21"/>
  <sheetViews>
    <sheetView zoomScale="85" zoomScaleNormal="85" workbookViewId="0">
      <selection activeCell="B5" sqref="B5"/>
    </sheetView>
  </sheetViews>
  <sheetFormatPr defaultRowHeight="15" x14ac:dyDescent="0.25"/>
  <cols>
    <col min="2" max="2" width="23.7109375" bestFit="1" customWidth="1"/>
    <col min="3" max="3" width="11.28515625" customWidth="1"/>
    <col min="4" max="4" width="13.42578125" style="1" customWidth="1"/>
    <col min="5" max="6" width="21.140625" customWidth="1"/>
    <col min="7" max="7" width="12.28515625" style="1" bestFit="1" customWidth="1"/>
    <col min="8" max="8" width="12.28515625" customWidth="1"/>
    <col min="9" max="9" width="3" customWidth="1"/>
    <col min="10" max="10" width="10.140625" bestFit="1" customWidth="1"/>
  </cols>
  <sheetData>
    <row r="2" spans="1:12" x14ac:dyDescent="0.25">
      <c r="A2" t="s">
        <v>61</v>
      </c>
      <c r="B2" s="57" t="s">
        <v>185</v>
      </c>
      <c r="C2" s="3" t="s">
        <v>15</v>
      </c>
      <c r="D2" s="3" t="s">
        <v>16</v>
      </c>
    </row>
    <row r="3" spans="1:12" x14ac:dyDescent="0.25">
      <c r="B3" s="2" t="s">
        <v>39</v>
      </c>
      <c r="C3" s="2">
        <v>29.54</v>
      </c>
      <c r="D3" s="2">
        <v>32.28</v>
      </c>
      <c r="E3" s="52" t="s">
        <v>45</v>
      </c>
    </row>
    <row r="4" spans="1:12" x14ac:dyDescent="0.25">
      <c r="D4"/>
    </row>
    <row r="5" spans="1:12" x14ac:dyDescent="0.25">
      <c r="B5" s="57" t="s">
        <v>186</v>
      </c>
      <c r="C5" s="3" t="s">
        <v>15</v>
      </c>
      <c r="D5" s="3" t="s">
        <v>16</v>
      </c>
    </row>
    <row r="6" spans="1:12" x14ac:dyDescent="0.25">
      <c r="B6" s="2" t="s">
        <v>42</v>
      </c>
      <c r="C6" s="2">
        <v>12.85</v>
      </c>
      <c r="D6" s="2">
        <v>13.75</v>
      </c>
    </row>
    <row r="7" spans="1:12" x14ac:dyDescent="0.25">
      <c r="B7" s="2" t="s">
        <v>43</v>
      </c>
      <c r="C7" s="2">
        <v>14.96</v>
      </c>
      <c r="D7" s="2">
        <v>17.579999999999998</v>
      </c>
    </row>
    <row r="8" spans="1:12" x14ac:dyDescent="0.25">
      <c r="B8" s="2" t="s">
        <v>44</v>
      </c>
      <c r="C8" s="2">
        <v>28.81</v>
      </c>
      <c r="D8" s="2">
        <v>31.43</v>
      </c>
    </row>
    <row r="9" spans="1:12" x14ac:dyDescent="0.25">
      <c r="D9"/>
    </row>
    <row r="10" spans="1:12" x14ac:dyDescent="0.25">
      <c r="D10"/>
    </row>
    <row r="11" spans="1:12" x14ac:dyDescent="0.25">
      <c r="B11" s="58" t="s">
        <v>36</v>
      </c>
      <c r="C11" s="58" t="s">
        <v>37</v>
      </c>
      <c r="D11" s="59" t="s">
        <v>38</v>
      </c>
      <c r="E11" s="59"/>
      <c r="F11" s="59"/>
      <c r="G11" s="10" t="s">
        <v>60</v>
      </c>
      <c r="H11" s="10" t="s">
        <v>39</v>
      </c>
      <c r="J11" s="60" t="s">
        <v>47</v>
      </c>
      <c r="K11" s="66" t="s">
        <v>40</v>
      </c>
      <c r="L11" s="66"/>
    </row>
    <row r="12" spans="1:12" x14ac:dyDescent="0.25">
      <c r="B12" s="58"/>
      <c r="C12" s="58"/>
      <c r="D12" s="4" t="s">
        <v>3</v>
      </c>
      <c r="E12" s="4" t="s">
        <v>46</v>
      </c>
      <c r="F12" s="4" t="s">
        <v>41</v>
      </c>
      <c r="G12" s="4" t="s">
        <v>5</v>
      </c>
      <c r="H12" s="4" t="s">
        <v>5</v>
      </c>
      <c r="J12" s="60"/>
      <c r="K12" s="4" t="s">
        <v>11</v>
      </c>
      <c r="L12" s="4" t="s">
        <v>6</v>
      </c>
    </row>
    <row r="13" spans="1:12" x14ac:dyDescent="0.25">
      <c r="D13"/>
      <c r="E13" s="8">
        <v>118.675</v>
      </c>
      <c r="F13" s="20">
        <f>(E13-105.875)</f>
        <v>12.799999999999997</v>
      </c>
      <c r="G13" s="8">
        <v>18</v>
      </c>
      <c r="H13" s="20">
        <f>(F13+G13+1.25)</f>
        <v>32.049999999999997</v>
      </c>
      <c r="I13" s="21"/>
      <c r="J13" s="8">
        <v>163.375</v>
      </c>
      <c r="K13" s="20">
        <f t="shared" ref="K13" si="0">(J13-145.85)</f>
        <v>17.525000000000006</v>
      </c>
      <c r="L13" s="20" t="s">
        <v>43</v>
      </c>
    </row>
    <row r="14" spans="1:12" x14ac:dyDescent="0.25">
      <c r="D14"/>
      <c r="G14"/>
    </row>
    <row r="15" spans="1:12" x14ac:dyDescent="0.25">
      <c r="D15"/>
      <c r="G15"/>
    </row>
    <row r="16" spans="1:12" x14ac:dyDescent="0.25">
      <c r="D16"/>
      <c r="G16"/>
    </row>
    <row r="17" spans="4:7" x14ac:dyDescent="0.25">
      <c r="D17"/>
      <c r="G17"/>
    </row>
    <row r="18" spans="4:7" x14ac:dyDescent="0.25">
      <c r="D18"/>
      <c r="G18"/>
    </row>
    <row r="19" spans="4:7" x14ac:dyDescent="0.25">
      <c r="D19"/>
      <c r="G19"/>
    </row>
    <row r="20" spans="4:7" x14ac:dyDescent="0.25">
      <c r="D20"/>
      <c r="G20"/>
    </row>
    <row r="21" spans="4:7" x14ac:dyDescent="0.25">
      <c r="D21"/>
      <c r="G21"/>
    </row>
  </sheetData>
  <mergeCells count="5">
    <mergeCell ref="B11:B12"/>
    <mergeCell ref="C11:C12"/>
    <mergeCell ref="J11:J12"/>
    <mergeCell ref="K11:L11"/>
    <mergeCell ref="D11:F11"/>
  </mergeCells>
  <conditionalFormatting sqref="B1 B22:B1048576 B3:B4 B6:B12">
    <cfRule type="containsText" dxfId="43" priority="28" operator="containsText" text="DFP">
      <formula>NOT(ISERROR(SEARCH("DFP",B1)))</formula>
    </cfRule>
    <cfRule type="containsText" dxfId="42" priority="29" operator="containsText" text="FXD">
      <formula>NOT(ISERROR(SEARCH("FXD",B1)))</formula>
    </cfRule>
    <cfRule type="containsText" dxfId="41" priority="30" operator="containsText" text="RITE">
      <formula>NOT(ISERROR(SEARCH("RITE",B1)))</formula>
    </cfRule>
    <cfRule type="containsText" dxfId="40" priority="31" operator="containsText" text="RONG">
      <formula>NOT(ISERROR(SEARCH("RONG",B1)))</formula>
    </cfRule>
    <cfRule type="containsText" dxfId="39" priority="32" operator="containsText" text="ON LOCATION">
      <formula>NOT(ISERROR(SEARCH("ON LOCATION",B1)))</formula>
    </cfRule>
  </conditionalFormatting>
  <conditionalFormatting sqref="H13">
    <cfRule type="cellIs" dxfId="38" priority="20" operator="lessThan">
      <formula>29.53</formula>
    </cfRule>
  </conditionalFormatting>
  <conditionalFormatting sqref="K13">
    <cfRule type="cellIs" dxfId="37" priority="19" operator="lessThan">
      <formula>12.82</formula>
    </cfRule>
  </conditionalFormatting>
  <conditionalFormatting sqref="B2">
    <cfRule type="containsText" dxfId="36" priority="15" operator="containsText" text="FXD">
      <formula>NOT(ISERROR(SEARCH("FXD",B2)))</formula>
    </cfRule>
    <cfRule type="containsText" dxfId="35" priority="16" operator="containsText" text="RITE">
      <formula>NOT(ISERROR(SEARCH("RITE",B2)))</formula>
    </cfRule>
    <cfRule type="containsText" dxfId="34" priority="17" operator="containsText" text="RONG">
      <formula>NOT(ISERROR(SEARCH("RONG",B2)))</formula>
    </cfRule>
    <cfRule type="containsText" dxfId="33" priority="18" operator="containsText" text="ON LOCATION">
      <formula>NOT(ISERROR(SEARCH("ON LOCATION",B2)))</formula>
    </cfRule>
  </conditionalFormatting>
  <conditionalFormatting sqref="B2">
    <cfRule type="containsText" dxfId="32" priority="10" stopIfTrue="1" operator="containsText" text="FXD">
      <formula>NOT(ISERROR(SEARCH("FXD",B2)))</formula>
    </cfRule>
    <cfRule type="containsText" dxfId="31" priority="11" operator="containsText" text="RITE">
      <formula>NOT(ISERROR(SEARCH("RITE",B2)))</formula>
    </cfRule>
    <cfRule type="containsText" dxfId="30" priority="12" operator="containsText" text="RONG">
      <formula>NOT(ISERROR(SEARCH("RONG",B2)))</formula>
    </cfRule>
    <cfRule type="containsText" dxfId="29" priority="13" operator="containsText" text="ON LOCATION">
      <formula>NOT(ISERROR(SEARCH("ON LOCATION",B2)))</formula>
    </cfRule>
    <cfRule type="containsText" dxfId="28" priority="14" operator="containsText" text="FXD">
      <formula>NOT(ISERROR(SEARCH("FXD",B2)))</formula>
    </cfRule>
  </conditionalFormatting>
  <conditionalFormatting sqref="B5">
    <cfRule type="containsText" dxfId="27" priority="6" operator="containsText" text="FXD">
      <formula>NOT(ISERROR(SEARCH("FXD",B5)))</formula>
    </cfRule>
    <cfRule type="containsText" dxfId="26" priority="7" operator="containsText" text="RITE">
      <formula>NOT(ISERROR(SEARCH("RITE",B5)))</formula>
    </cfRule>
    <cfRule type="containsText" dxfId="25" priority="8" operator="containsText" text="RONG">
      <formula>NOT(ISERROR(SEARCH("RONG",B5)))</formula>
    </cfRule>
    <cfRule type="containsText" dxfId="24" priority="9" operator="containsText" text="ON LOCATION">
      <formula>NOT(ISERROR(SEARCH("ON LOCATION",B5)))</formula>
    </cfRule>
  </conditionalFormatting>
  <conditionalFormatting sqref="B5">
    <cfRule type="containsText" dxfId="23" priority="1" stopIfTrue="1" operator="containsText" text="FXD">
      <formula>NOT(ISERROR(SEARCH("FXD",B5)))</formula>
    </cfRule>
    <cfRule type="containsText" dxfId="22" priority="2" operator="containsText" text="RITE">
      <formula>NOT(ISERROR(SEARCH("RITE",B5)))</formula>
    </cfRule>
    <cfRule type="containsText" dxfId="21" priority="3" operator="containsText" text="RONG">
      <formula>NOT(ISERROR(SEARCH("RONG",B5)))</formula>
    </cfRule>
    <cfRule type="containsText" dxfId="20" priority="4" operator="containsText" text="ON LOCATION">
      <formula>NOT(ISERROR(SEARCH("ON LOCATION",B5)))</formula>
    </cfRule>
    <cfRule type="containsText" dxfId="19" priority="5" operator="containsText" text="FXD">
      <formula>NOT(ISERROR(SEARCH("FXD",B5)))</formula>
    </cfRule>
  </conditionalFormatting>
  <pageMargins left="0.7" right="0.7" top="0.75" bottom="0.75" header="0.3" footer="0.3"/>
  <pageSetup orientation="portrait" horizontalDpi="300" verticalDpi="300" r:id="rId1"/>
  <headerFooter>
    <oddFooter>&amp;C&amp;1#&amp;"Calibri"&amp;10&amp;K000000Schlumberger-Private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A1A71-EDF9-4CE4-84B7-85384F981D8B}">
  <dimension ref="B2:I32"/>
  <sheetViews>
    <sheetView zoomScale="85" zoomScaleNormal="85" workbookViewId="0">
      <selection activeCell="B2" sqref="B2"/>
    </sheetView>
  </sheetViews>
  <sheetFormatPr defaultRowHeight="15" x14ac:dyDescent="0.25"/>
  <cols>
    <col min="2" max="2" width="23.7109375" bestFit="1" customWidth="1"/>
    <col min="4" max="4" width="14.28515625" style="1" bestFit="1" customWidth="1"/>
    <col min="5" max="5" width="21.85546875" style="1" bestFit="1" customWidth="1"/>
    <col min="6" max="6" width="15.42578125" style="1" bestFit="1" customWidth="1"/>
    <col min="7" max="7" width="12.42578125" style="1" bestFit="1" customWidth="1"/>
    <col min="8" max="8" width="10.42578125" style="1" customWidth="1"/>
    <col min="9" max="9" width="9.140625" style="1"/>
  </cols>
  <sheetData>
    <row r="2" spans="2:9" x14ac:dyDescent="0.25">
      <c r="B2" s="57" t="s">
        <v>186</v>
      </c>
      <c r="C2" s="11" t="s">
        <v>15</v>
      </c>
      <c r="D2" s="11" t="s">
        <v>16</v>
      </c>
    </row>
    <row r="3" spans="2:9" x14ac:dyDescent="0.25">
      <c r="B3" s="2" t="s">
        <v>42</v>
      </c>
      <c r="C3" s="2">
        <v>12.85</v>
      </c>
      <c r="D3" s="2">
        <v>13.75</v>
      </c>
    </row>
    <row r="4" spans="2:9" x14ac:dyDescent="0.25">
      <c r="B4" s="2" t="s">
        <v>43</v>
      </c>
      <c r="C4" s="2">
        <v>14.96</v>
      </c>
      <c r="D4" s="2">
        <v>17.579999999999998</v>
      </c>
    </row>
    <row r="5" spans="2:9" x14ac:dyDescent="0.25">
      <c r="B5" s="2" t="s">
        <v>44</v>
      </c>
      <c r="C5" s="2">
        <v>28.81</v>
      </c>
      <c r="D5" s="2">
        <v>31.43</v>
      </c>
    </row>
    <row r="8" spans="2:9" x14ac:dyDescent="0.25">
      <c r="B8" s="58" t="s">
        <v>36</v>
      </c>
      <c r="C8" s="58" t="s">
        <v>37</v>
      </c>
      <c r="D8" s="59" t="s">
        <v>90</v>
      </c>
      <c r="E8" s="59"/>
      <c r="F8" s="59"/>
      <c r="G8" s="10" t="s">
        <v>1</v>
      </c>
      <c r="H8" s="59" t="s">
        <v>40</v>
      </c>
      <c r="I8" s="59"/>
    </row>
    <row r="9" spans="2:9" x14ac:dyDescent="0.25">
      <c r="B9" s="58"/>
      <c r="C9" s="58"/>
      <c r="D9" s="4" t="s">
        <v>3</v>
      </c>
      <c r="E9" s="4" t="s">
        <v>4</v>
      </c>
      <c r="F9" s="4" t="s">
        <v>41</v>
      </c>
      <c r="G9" s="4" t="s">
        <v>5</v>
      </c>
      <c r="H9" s="4" t="s">
        <v>5</v>
      </c>
      <c r="I9" s="4" t="s">
        <v>6</v>
      </c>
    </row>
    <row r="10" spans="2:9" x14ac:dyDescent="0.25">
      <c r="D10"/>
      <c r="E10" s="8">
        <v>28</v>
      </c>
      <c r="F10" s="2">
        <f>(E10-8.435)</f>
        <v>19.564999999999998</v>
      </c>
      <c r="G10" s="8">
        <v>0</v>
      </c>
      <c r="H10" s="2">
        <f>(E10+G10-10.435)</f>
        <v>17.564999999999998</v>
      </c>
      <c r="I10" s="2" t="s">
        <v>43</v>
      </c>
    </row>
    <row r="11" spans="2:9" x14ac:dyDescent="0.25">
      <c r="D11"/>
      <c r="E11"/>
      <c r="F11"/>
      <c r="G11"/>
      <c r="H11"/>
      <c r="I11"/>
    </row>
    <row r="12" spans="2:9" x14ac:dyDescent="0.25">
      <c r="D12"/>
      <c r="E12"/>
      <c r="F12"/>
      <c r="G12"/>
      <c r="H12"/>
      <c r="I12"/>
    </row>
    <row r="13" spans="2:9" x14ac:dyDescent="0.25">
      <c r="D13"/>
      <c r="E13"/>
      <c r="F13"/>
      <c r="G13"/>
      <c r="H13"/>
      <c r="I13"/>
    </row>
    <row r="14" spans="2:9" x14ac:dyDescent="0.25">
      <c r="D14"/>
      <c r="E14"/>
      <c r="F14"/>
      <c r="G14"/>
      <c r="H14"/>
      <c r="I14"/>
    </row>
    <row r="15" spans="2:9" x14ac:dyDescent="0.25">
      <c r="D15"/>
      <c r="E15"/>
      <c r="F15"/>
      <c r="G15"/>
      <c r="H15"/>
      <c r="I15"/>
    </row>
    <row r="16" spans="2:9" x14ac:dyDescent="0.25">
      <c r="D16"/>
      <c r="E16"/>
      <c r="F16"/>
      <c r="G16"/>
      <c r="H16"/>
      <c r="I16"/>
    </row>
    <row r="17" spans="4:9" x14ac:dyDescent="0.25">
      <c r="D17"/>
      <c r="E17"/>
      <c r="F17"/>
      <c r="G17"/>
      <c r="H17"/>
      <c r="I17"/>
    </row>
    <row r="18" spans="4:9" x14ac:dyDescent="0.25">
      <c r="D18"/>
      <c r="E18"/>
      <c r="F18"/>
      <c r="G18"/>
      <c r="H18"/>
      <c r="I18"/>
    </row>
    <row r="19" spans="4:9" x14ac:dyDescent="0.25">
      <c r="D19"/>
      <c r="E19"/>
      <c r="F19"/>
      <c r="G19"/>
      <c r="H19"/>
      <c r="I19"/>
    </row>
    <row r="20" spans="4:9" x14ac:dyDescent="0.25">
      <c r="D20"/>
      <c r="E20"/>
      <c r="F20"/>
      <c r="G20"/>
      <c r="H20"/>
      <c r="I20"/>
    </row>
    <row r="21" spans="4:9" x14ac:dyDescent="0.25">
      <c r="D21"/>
      <c r="E21"/>
      <c r="F21"/>
      <c r="G21"/>
      <c r="H21"/>
      <c r="I21"/>
    </row>
    <row r="22" spans="4:9" x14ac:dyDescent="0.25">
      <c r="D22"/>
      <c r="E22"/>
      <c r="F22"/>
      <c r="G22"/>
      <c r="H22"/>
      <c r="I22"/>
    </row>
    <row r="23" spans="4:9" x14ac:dyDescent="0.25">
      <c r="D23"/>
      <c r="E23"/>
      <c r="F23"/>
      <c r="G23"/>
      <c r="H23"/>
      <c r="I23"/>
    </row>
    <row r="24" spans="4:9" x14ac:dyDescent="0.25">
      <c r="D24"/>
      <c r="E24"/>
      <c r="F24"/>
      <c r="G24"/>
      <c r="H24"/>
      <c r="I24"/>
    </row>
    <row r="25" spans="4:9" x14ac:dyDescent="0.25">
      <c r="D25"/>
      <c r="E25"/>
      <c r="F25"/>
      <c r="G25"/>
      <c r="H25"/>
      <c r="I25"/>
    </row>
    <row r="26" spans="4:9" x14ac:dyDescent="0.25">
      <c r="D26"/>
      <c r="E26"/>
      <c r="F26"/>
      <c r="G26"/>
      <c r="H26"/>
      <c r="I26"/>
    </row>
    <row r="27" spans="4:9" x14ac:dyDescent="0.25">
      <c r="D27"/>
      <c r="E27"/>
      <c r="F27"/>
      <c r="G27"/>
      <c r="H27"/>
      <c r="I27"/>
    </row>
    <row r="28" spans="4:9" x14ac:dyDescent="0.25">
      <c r="D28"/>
      <c r="E28"/>
      <c r="F28"/>
      <c r="G28"/>
      <c r="H28"/>
      <c r="I28"/>
    </row>
    <row r="29" spans="4:9" x14ac:dyDescent="0.25">
      <c r="D29"/>
      <c r="E29"/>
      <c r="F29"/>
      <c r="G29"/>
      <c r="H29"/>
      <c r="I29"/>
    </row>
    <row r="30" spans="4:9" x14ac:dyDescent="0.25">
      <c r="D30"/>
      <c r="E30"/>
      <c r="F30"/>
      <c r="G30"/>
      <c r="H30"/>
      <c r="I30"/>
    </row>
    <row r="31" spans="4:9" x14ac:dyDescent="0.25">
      <c r="D31"/>
      <c r="E31"/>
      <c r="F31"/>
      <c r="G31"/>
      <c r="H31"/>
      <c r="I31"/>
    </row>
    <row r="32" spans="4:9" x14ac:dyDescent="0.25">
      <c r="D32"/>
      <c r="E32"/>
      <c r="F32"/>
      <c r="G32"/>
      <c r="H32"/>
      <c r="I32"/>
    </row>
  </sheetData>
  <mergeCells count="4">
    <mergeCell ref="B8:B9"/>
    <mergeCell ref="C8:C9"/>
    <mergeCell ref="D8:F8"/>
    <mergeCell ref="H8:I8"/>
  </mergeCells>
  <conditionalFormatting sqref="C8:C9">
    <cfRule type="containsText" dxfId="18" priority="40" operator="containsText" text="DFP">
      <formula>NOT(ISERROR(SEARCH("DFP",C8)))</formula>
    </cfRule>
  </conditionalFormatting>
  <conditionalFormatting sqref="B1 B33:B1048576 B3:B9">
    <cfRule type="containsText" dxfId="17" priority="41" operator="containsText" text="FXD">
      <formula>NOT(ISERROR(SEARCH("FXD",B1)))</formula>
    </cfRule>
    <cfRule type="containsText" dxfId="16" priority="42" operator="containsText" text="RITE">
      <formula>NOT(ISERROR(SEARCH("RITE",B1)))</formula>
    </cfRule>
    <cfRule type="containsText" dxfId="15" priority="43" operator="containsText" text="RONG">
      <formula>NOT(ISERROR(SEARCH("RONG",B1)))</formula>
    </cfRule>
    <cfRule type="containsText" dxfId="14" priority="44" operator="containsText" text="ON LOCATION">
      <formula>NOT(ISERROR(SEARCH("ON LOCATION",B1)))</formula>
    </cfRule>
  </conditionalFormatting>
  <conditionalFormatting sqref="H10">
    <cfRule type="cellIs" dxfId="13" priority="38" operator="lessThan">
      <formula>12.84</formula>
    </cfRule>
  </conditionalFormatting>
  <conditionalFormatting sqref="I10">
    <cfRule type="containsText" dxfId="12" priority="34" operator="containsText" text="FXD">
      <formula>NOT(ISERROR(SEARCH("FXD",I10)))</formula>
    </cfRule>
    <cfRule type="containsText" dxfId="11" priority="35" operator="containsText" text="RITE">
      <formula>NOT(ISERROR(SEARCH("RITE",I10)))</formula>
    </cfRule>
    <cfRule type="containsText" dxfId="10" priority="36" operator="containsText" text="RONG">
      <formula>NOT(ISERROR(SEARCH("RONG",I10)))</formula>
    </cfRule>
    <cfRule type="containsText" dxfId="9" priority="37" operator="containsText" text="ON LOCATION">
      <formula>NOT(ISERROR(SEARCH("ON LOCATION",I10)))</formula>
    </cfRule>
  </conditionalFormatting>
  <conditionalFormatting sqref="B2">
    <cfRule type="containsText" dxfId="8" priority="6" operator="containsText" text="FXD">
      <formula>NOT(ISERROR(SEARCH("FXD",B2)))</formula>
    </cfRule>
    <cfRule type="containsText" dxfId="7" priority="7" operator="containsText" text="RITE">
      <formula>NOT(ISERROR(SEARCH("RITE",B2)))</formula>
    </cfRule>
    <cfRule type="containsText" dxfId="6" priority="8" operator="containsText" text="RONG">
      <formula>NOT(ISERROR(SEARCH("RONG",B2)))</formula>
    </cfRule>
    <cfRule type="containsText" dxfId="5" priority="9" operator="containsText" text="ON LOCATION">
      <formula>NOT(ISERROR(SEARCH("ON LOCATION",B2)))</formula>
    </cfRule>
  </conditionalFormatting>
  <conditionalFormatting sqref="B2">
    <cfRule type="containsText" dxfId="4" priority="1" stopIfTrue="1" operator="containsText" text="FXD">
      <formula>NOT(ISERROR(SEARCH("FXD",B2)))</formula>
    </cfRule>
    <cfRule type="containsText" dxfId="3" priority="2" operator="containsText" text="RITE">
      <formula>NOT(ISERROR(SEARCH("RITE",B2)))</formula>
    </cfRule>
    <cfRule type="containsText" dxfId="2" priority="3" operator="containsText" text="RONG">
      <formula>NOT(ISERROR(SEARCH("RONG",B2)))</formula>
    </cfRule>
    <cfRule type="containsText" dxfId="1" priority="4" operator="containsText" text="ON LOCATION">
      <formula>NOT(ISERROR(SEARCH("ON LOCATION",B2)))</formula>
    </cfRule>
    <cfRule type="containsText" dxfId="0" priority="5" operator="containsText" text="FXD">
      <formula>NOT(ISERROR(SEARCH("FXD",B2)))</formula>
    </cfRule>
  </conditionalFormatting>
  <pageMargins left="0.7" right="0.7" top="0.75" bottom="0.75" header="0.3" footer="0.3"/>
  <pageSetup orientation="portrait" horizontalDpi="300" verticalDpi="300" r:id="rId1"/>
  <headerFooter>
    <oddFooter>&amp;C&amp;1#&amp;"Calibri"&amp;10&amp;K000000Schlumberger-Private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47"/>
  <sheetViews>
    <sheetView topLeftCell="A7" zoomScale="85" zoomScaleNormal="85" workbookViewId="0">
      <selection activeCell="B13" sqref="B13"/>
    </sheetView>
  </sheetViews>
  <sheetFormatPr defaultRowHeight="15" x14ac:dyDescent="0.25"/>
  <cols>
    <col min="2" max="2" width="23.7109375" bestFit="1" customWidth="1"/>
    <col min="3" max="3" width="10.85546875" customWidth="1"/>
    <col min="4" max="4" width="13.42578125" style="1" bestFit="1" customWidth="1"/>
    <col min="5" max="5" width="21.140625" style="1" bestFit="1" customWidth="1"/>
    <col min="6" max="6" width="21.140625" style="1" customWidth="1"/>
    <col min="7" max="7" width="15.5703125" style="1" customWidth="1"/>
    <col min="8" max="8" width="20.140625" style="1" customWidth="1"/>
    <col min="9" max="9" width="12.28515625" style="1" customWidth="1"/>
    <col min="10" max="10" width="2.7109375" customWidth="1"/>
    <col min="11" max="11" width="9.85546875" bestFit="1" customWidth="1"/>
    <col min="13" max="13" width="10.5703125" style="1" customWidth="1"/>
    <col min="15" max="16" width="10.140625" customWidth="1"/>
    <col min="18" max="18" width="9.7109375" style="1" customWidth="1"/>
    <col min="19" max="20" width="9.140625" style="1"/>
    <col min="21" max="21" width="13.7109375" customWidth="1"/>
  </cols>
  <sheetData>
    <row r="2" spans="1:5" x14ac:dyDescent="0.25">
      <c r="B2" s="39" t="s">
        <v>185</v>
      </c>
      <c r="C2" s="39" t="s">
        <v>15</v>
      </c>
      <c r="D2" s="39" t="s">
        <v>16</v>
      </c>
    </row>
    <row r="3" spans="1:5" x14ac:dyDescent="0.25">
      <c r="B3" s="2" t="s">
        <v>62</v>
      </c>
      <c r="C3" s="2">
        <v>28.13</v>
      </c>
      <c r="D3" s="2">
        <v>31.65</v>
      </c>
    </row>
    <row r="4" spans="1:5" x14ac:dyDescent="0.25">
      <c r="B4" s="2" t="s">
        <v>63</v>
      </c>
      <c r="C4" s="2">
        <v>31.63</v>
      </c>
      <c r="D4" s="2">
        <v>35.15</v>
      </c>
    </row>
    <row r="5" spans="1:5" x14ac:dyDescent="0.25">
      <c r="B5" s="2" t="s">
        <v>64</v>
      </c>
      <c r="C5" s="2">
        <v>34.130000000000003</v>
      </c>
      <c r="D5" s="2">
        <v>37.65</v>
      </c>
    </row>
    <row r="7" spans="1:5" x14ac:dyDescent="0.25">
      <c r="A7" t="s">
        <v>61</v>
      </c>
      <c r="B7" s="57" t="s">
        <v>185</v>
      </c>
      <c r="C7" s="3" t="s">
        <v>15</v>
      </c>
      <c r="D7" s="3" t="s">
        <v>16</v>
      </c>
      <c r="E7"/>
    </row>
    <row r="8" spans="1:5" x14ac:dyDescent="0.25">
      <c r="B8" s="2" t="s">
        <v>12</v>
      </c>
      <c r="C8" s="2" t="s">
        <v>17</v>
      </c>
      <c r="D8" s="2" t="s">
        <v>18</v>
      </c>
      <c r="E8"/>
    </row>
    <row r="9" spans="1:5" x14ac:dyDescent="0.25">
      <c r="B9" s="2" t="s">
        <v>13</v>
      </c>
      <c r="C9" s="2" t="s">
        <v>19</v>
      </c>
      <c r="D9" s="2" t="s">
        <v>20</v>
      </c>
      <c r="E9"/>
    </row>
    <row r="10" spans="1:5" x14ac:dyDescent="0.25">
      <c r="B10" s="2" t="s">
        <v>14</v>
      </c>
      <c r="C10" s="2" t="s">
        <v>21</v>
      </c>
      <c r="D10" s="2" t="s">
        <v>22</v>
      </c>
      <c r="E10"/>
    </row>
    <row r="11" spans="1:5" x14ac:dyDescent="0.25">
      <c r="B11" s="2" t="s">
        <v>25</v>
      </c>
      <c r="C11" s="2" t="s">
        <v>23</v>
      </c>
      <c r="D11" s="2" t="s">
        <v>24</v>
      </c>
      <c r="E11"/>
    </row>
    <row r="12" spans="1:5" x14ac:dyDescent="0.25">
      <c r="B12" s="1"/>
      <c r="C12" s="1"/>
      <c r="E12"/>
    </row>
    <row r="13" spans="1:5" x14ac:dyDescent="0.25">
      <c r="B13" s="57" t="s">
        <v>186</v>
      </c>
      <c r="C13" s="39" t="s">
        <v>15</v>
      </c>
      <c r="D13" s="39" t="s">
        <v>16</v>
      </c>
      <c r="E13"/>
    </row>
    <row r="14" spans="1:5" x14ac:dyDescent="0.25">
      <c r="B14" s="2" t="s">
        <v>123</v>
      </c>
      <c r="C14" s="2" t="s">
        <v>124</v>
      </c>
      <c r="D14" s="2" t="s">
        <v>125</v>
      </c>
      <c r="E14"/>
    </row>
    <row r="15" spans="1:5" x14ac:dyDescent="0.25">
      <c r="B15" s="2" t="s">
        <v>126</v>
      </c>
      <c r="C15" s="2" t="s">
        <v>127</v>
      </c>
      <c r="D15" s="2" t="s">
        <v>128</v>
      </c>
      <c r="E15"/>
    </row>
    <row r="16" spans="1:5" x14ac:dyDescent="0.25">
      <c r="B16" s="2" t="s">
        <v>129</v>
      </c>
      <c r="C16" s="2" t="s">
        <v>130</v>
      </c>
      <c r="D16" s="2" t="s">
        <v>131</v>
      </c>
      <c r="E16"/>
    </row>
    <row r="17" spans="2:18" x14ac:dyDescent="0.25">
      <c r="B17" s="2" t="s">
        <v>132</v>
      </c>
      <c r="C17" s="2" t="s">
        <v>124</v>
      </c>
      <c r="D17" s="2" t="s">
        <v>125</v>
      </c>
      <c r="E17"/>
    </row>
    <row r="18" spans="2:18" x14ac:dyDescent="0.25">
      <c r="B18" s="2" t="s">
        <v>133</v>
      </c>
      <c r="C18" s="2" t="s">
        <v>124</v>
      </c>
      <c r="D18" s="2" t="s">
        <v>125</v>
      </c>
      <c r="E18"/>
    </row>
    <row r="19" spans="2:18" x14ac:dyDescent="0.25">
      <c r="B19" s="1"/>
      <c r="C19" s="1"/>
      <c r="E19"/>
    </row>
    <row r="20" spans="2:18" x14ac:dyDescent="0.25">
      <c r="B20" s="57" t="s">
        <v>186</v>
      </c>
      <c r="C20" s="3" t="s">
        <v>15</v>
      </c>
      <c r="D20" s="3" t="s">
        <v>16</v>
      </c>
      <c r="E20" s="3" t="s">
        <v>33</v>
      </c>
    </row>
    <row r="21" spans="2:18" x14ac:dyDescent="0.25">
      <c r="B21" s="2" t="s">
        <v>26</v>
      </c>
      <c r="C21" s="2" t="s">
        <v>28</v>
      </c>
      <c r="D21" s="2">
        <v>24.36</v>
      </c>
      <c r="E21" s="2">
        <f>(D21+2.5)</f>
        <v>26.86</v>
      </c>
    </row>
    <row r="22" spans="2:18" x14ac:dyDescent="0.25">
      <c r="B22" s="2" t="s">
        <v>27</v>
      </c>
      <c r="C22" s="2" t="s">
        <v>29</v>
      </c>
      <c r="D22" s="2">
        <v>27.76</v>
      </c>
      <c r="E22" s="2">
        <f t="shared" ref="E22:E25" si="0">(D22+2.5)</f>
        <v>30.26</v>
      </c>
    </row>
    <row r="23" spans="2:18" x14ac:dyDescent="0.25">
      <c r="B23" s="2" t="s">
        <v>7</v>
      </c>
      <c r="C23" s="2" t="s">
        <v>30</v>
      </c>
      <c r="D23" s="2">
        <v>30.16</v>
      </c>
      <c r="E23" s="2">
        <f t="shared" si="0"/>
        <v>32.659999999999997</v>
      </c>
    </row>
    <row r="24" spans="2:18" x14ac:dyDescent="0.25">
      <c r="B24" s="2" t="s">
        <v>9</v>
      </c>
      <c r="C24" s="2" t="s">
        <v>31</v>
      </c>
      <c r="D24" s="2">
        <v>32.56</v>
      </c>
      <c r="E24" s="2">
        <f t="shared" si="0"/>
        <v>35.06</v>
      </c>
    </row>
    <row r="25" spans="2:18" x14ac:dyDescent="0.25">
      <c r="B25" s="2" t="s">
        <v>8</v>
      </c>
      <c r="C25" s="2" t="s">
        <v>32</v>
      </c>
      <c r="D25" s="2">
        <v>34.36</v>
      </c>
      <c r="E25" s="2">
        <f t="shared" si="0"/>
        <v>36.86</v>
      </c>
      <c r="N25" t="s">
        <v>94</v>
      </c>
    </row>
    <row r="27" spans="2:18" x14ac:dyDescent="0.25">
      <c r="F27" s="1" t="s">
        <v>119</v>
      </c>
      <c r="K27" t="s">
        <v>134</v>
      </c>
      <c r="O27" t="s">
        <v>135</v>
      </c>
    </row>
    <row r="28" spans="2:18" x14ac:dyDescent="0.25">
      <c r="B28" s="58" t="s">
        <v>36</v>
      </c>
      <c r="C28" s="58" t="s">
        <v>37</v>
      </c>
      <c r="D28" s="59" t="s">
        <v>0</v>
      </c>
      <c r="E28" s="59"/>
      <c r="F28" s="59"/>
      <c r="G28" s="10" t="s">
        <v>1</v>
      </c>
      <c r="H28" s="59" t="s">
        <v>2</v>
      </c>
      <c r="I28" s="59"/>
      <c r="K28" s="60" t="s">
        <v>73</v>
      </c>
      <c r="L28" s="61" t="s">
        <v>10</v>
      </c>
      <c r="M28" s="61"/>
      <c r="O28" s="60" t="s">
        <v>73</v>
      </c>
      <c r="P28" s="39" t="s">
        <v>118</v>
      </c>
      <c r="Q28" s="61" t="s">
        <v>49</v>
      </c>
      <c r="R28" s="61"/>
    </row>
    <row r="29" spans="2:18" x14ac:dyDescent="0.25">
      <c r="B29" s="58"/>
      <c r="C29" s="58"/>
      <c r="D29" s="4" t="s">
        <v>3</v>
      </c>
      <c r="E29" s="4" t="s">
        <v>4</v>
      </c>
      <c r="F29" s="4" t="s">
        <v>41</v>
      </c>
      <c r="G29" s="4" t="s">
        <v>5</v>
      </c>
      <c r="H29" s="4" t="s">
        <v>5</v>
      </c>
      <c r="I29" s="4" t="s">
        <v>6</v>
      </c>
      <c r="K29" s="60"/>
      <c r="L29" s="4" t="s">
        <v>11</v>
      </c>
      <c r="M29" s="4" t="s">
        <v>6</v>
      </c>
      <c r="O29" s="60"/>
      <c r="P29" s="39" t="s">
        <v>11</v>
      </c>
      <c r="Q29" s="4" t="s">
        <v>11</v>
      </c>
      <c r="R29" s="4" t="s">
        <v>6</v>
      </c>
    </row>
    <row r="30" spans="2:18" x14ac:dyDescent="0.25">
      <c r="D30"/>
      <c r="E30" s="17">
        <v>69.224999999999994</v>
      </c>
      <c r="F30" s="16">
        <f t="shared" ref="F30" si="1">(E30-53.125)</f>
        <v>16.099999999999994</v>
      </c>
      <c r="G30" s="17">
        <v>10</v>
      </c>
      <c r="H30" s="16">
        <f t="shared" ref="H30" si="2">(E30-53.125)+G30+3.4</f>
        <v>29.499999999999993</v>
      </c>
      <c r="I30" s="2" t="s">
        <v>7</v>
      </c>
      <c r="K30" s="18">
        <v>233</v>
      </c>
      <c r="L30" s="5">
        <f>(K30-215)</f>
        <v>18</v>
      </c>
      <c r="M30" s="2" t="s">
        <v>25</v>
      </c>
      <c r="O30" s="8">
        <v>233</v>
      </c>
      <c r="P30" s="8">
        <v>14.5</v>
      </c>
      <c r="Q30" s="2">
        <f>O30-216.678+P30-1.838</f>
        <v>28.984000000000002</v>
      </c>
      <c r="R30" s="2" t="s">
        <v>62</v>
      </c>
    </row>
    <row r="31" spans="2:18" x14ac:dyDescent="0.25">
      <c r="D31"/>
      <c r="E31"/>
      <c r="F31"/>
      <c r="G31"/>
      <c r="H31"/>
      <c r="I31"/>
      <c r="M31"/>
    </row>
    <row r="32" spans="2:18" x14ac:dyDescent="0.25">
      <c r="D32"/>
      <c r="E32"/>
      <c r="F32"/>
      <c r="G32"/>
      <c r="H32"/>
      <c r="I32"/>
      <c r="M32"/>
    </row>
    <row r="33" spans="4:18" x14ac:dyDescent="0.25">
      <c r="D33"/>
      <c r="E33"/>
      <c r="F33" s="1" t="s">
        <v>120</v>
      </c>
      <c r="G33"/>
      <c r="H33"/>
      <c r="I33"/>
      <c r="M33"/>
      <c r="O33" t="s">
        <v>136</v>
      </c>
    </row>
    <row r="34" spans="4:18" x14ac:dyDescent="0.25">
      <c r="D34" s="59" t="s">
        <v>0</v>
      </c>
      <c r="E34" s="59"/>
      <c r="F34" s="59"/>
      <c r="G34" s="38" t="s">
        <v>1</v>
      </c>
      <c r="H34" s="59" t="s">
        <v>121</v>
      </c>
      <c r="I34" s="59"/>
      <c r="M34"/>
      <c r="O34" s="60" t="s">
        <v>73</v>
      </c>
      <c r="P34" s="39" t="s">
        <v>118</v>
      </c>
      <c r="Q34" s="61" t="s">
        <v>49</v>
      </c>
      <c r="R34" s="61"/>
    </row>
    <row r="35" spans="4:18" x14ac:dyDescent="0.25">
      <c r="D35" s="4" t="s">
        <v>3</v>
      </c>
      <c r="E35" s="4" t="s">
        <v>4</v>
      </c>
      <c r="F35" s="4" t="s">
        <v>41</v>
      </c>
      <c r="G35" s="4" t="s">
        <v>5</v>
      </c>
      <c r="H35" s="4" t="s">
        <v>5</v>
      </c>
      <c r="I35" s="4" t="s">
        <v>6</v>
      </c>
      <c r="M35"/>
      <c r="O35" s="60"/>
      <c r="P35" s="39" t="s">
        <v>11</v>
      </c>
      <c r="Q35" s="4" t="s">
        <v>11</v>
      </c>
      <c r="R35" s="4" t="s">
        <v>6</v>
      </c>
    </row>
    <row r="36" spans="4:18" x14ac:dyDescent="0.25">
      <c r="D36"/>
      <c r="E36" s="17">
        <v>69.224999999999994</v>
      </c>
      <c r="F36" s="16">
        <f t="shared" ref="F36" si="3">(E36-53.125)</f>
        <v>16.099999999999994</v>
      </c>
      <c r="G36" s="44" t="s">
        <v>122</v>
      </c>
      <c r="H36" s="2">
        <f>F36-1.678</f>
        <v>14.421999999999993</v>
      </c>
      <c r="I36" s="2" t="s">
        <v>132</v>
      </c>
      <c r="M36"/>
      <c r="O36" s="8">
        <v>233</v>
      </c>
      <c r="P36" s="8">
        <v>14.5</v>
      </c>
      <c r="Q36" s="2">
        <f>O36-216.678+P36+3.257</f>
        <v>34.079000000000001</v>
      </c>
      <c r="R36" s="2" t="s">
        <v>64</v>
      </c>
    </row>
    <row r="37" spans="4:18" x14ac:dyDescent="0.25">
      <c r="D37"/>
      <c r="E37"/>
      <c r="F37"/>
      <c r="G37"/>
      <c r="H37"/>
      <c r="I37"/>
      <c r="M37"/>
    </row>
    <row r="38" spans="4:18" x14ac:dyDescent="0.25">
      <c r="D38"/>
      <c r="E38"/>
      <c r="F38"/>
      <c r="G38"/>
      <c r="H38"/>
      <c r="I38"/>
      <c r="M38"/>
    </row>
    <row r="39" spans="4:18" x14ac:dyDescent="0.25">
      <c r="D39"/>
      <c r="E39"/>
      <c r="F39"/>
      <c r="G39"/>
      <c r="H39"/>
      <c r="I39"/>
      <c r="M39"/>
    </row>
    <row r="40" spans="4:18" x14ac:dyDescent="0.25">
      <c r="D40"/>
      <c r="E40"/>
      <c r="F40"/>
      <c r="G40"/>
      <c r="H40"/>
      <c r="I40"/>
      <c r="M40"/>
    </row>
    <row r="41" spans="4:18" x14ac:dyDescent="0.25">
      <c r="D41"/>
      <c r="E41"/>
      <c r="F41"/>
      <c r="G41"/>
      <c r="H41"/>
      <c r="I41"/>
      <c r="M41"/>
    </row>
    <row r="42" spans="4:18" x14ac:dyDescent="0.25">
      <c r="D42"/>
      <c r="E42"/>
      <c r="F42"/>
      <c r="G42"/>
      <c r="H42"/>
      <c r="I42"/>
      <c r="M42"/>
    </row>
    <row r="43" spans="4:18" x14ac:dyDescent="0.25">
      <c r="D43"/>
      <c r="E43"/>
      <c r="F43"/>
      <c r="G43"/>
      <c r="H43"/>
      <c r="I43"/>
      <c r="M43"/>
    </row>
    <row r="44" spans="4:18" x14ac:dyDescent="0.25">
      <c r="D44"/>
      <c r="E44"/>
      <c r="F44"/>
      <c r="G44"/>
      <c r="H44"/>
      <c r="I44"/>
      <c r="M44"/>
    </row>
    <row r="45" spans="4:18" x14ac:dyDescent="0.25">
      <c r="D45"/>
      <c r="E45"/>
      <c r="F45"/>
      <c r="G45"/>
      <c r="H45"/>
      <c r="I45"/>
      <c r="M45"/>
    </row>
    <row r="46" spans="4:18" x14ac:dyDescent="0.25">
      <c r="D46"/>
      <c r="E46"/>
      <c r="F46"/>
      <c r="G46"/>
      <c r="H46"/>
      <c r="I46"/>
      <c r="M46"/>
    </row>
    <row r="47" spans="4:18" x14ac:dyDescent="0.25">
      <c r="D47"/>
      <c r="E47"/>
      <c r="F47"/>
      <c r="G47"/>
      <c r="H47"/>
      <c r="I47"/>
      <c r="M47"/>
    </row>
  </sheetData>
  <mergeCells count="12">
    <mergeCell ref="O28:O29"/>
    <mergeCell ref="Q28:R28"/>
    <mergeCell ref="D34:F34"/>
    <mergeCell ref="H34:I34"/>
    <mergeCell ref="O34:O35"/>
    <mergeCell ref="Q34:R34"/>
    <mergeCell ref="B28:B29"/>
    <mergeCell ref="D28:F28"/>
    <mergeCell ref="H28:I28"/>
    <mergeCell ref="K28:K29"/>
    <mergeCell ref="L28:M28"/>
    <mergeCell ref="C28:C29"/>
  </mergeCells>
  <conditionalFormatting sqref="B6 B61:B1048576 B48 B19 B14:B17 B8:B12 B21:B29">
    <cfRule type="containsText" dxfId="890" priority="122" operator="containsText" text="FXD">
      <formula>NOT(ISERROR(SEARCH("FXD",B6)))</formula>
    </cfRule>
    <cfRule type="containsText" dxfId="889" priority="123" operator="containsText" text="RITE">
      <formula>NOT(ISERROR(SEARCH("RITE",B6)))</formula>
    </cfRule>
    <cfRule type="containsText" dxfId="888" priority="124" operator="containsText" text="RONG">
      <formula>NOT(ISERROR(SEARCH("RONG",B6)))</formula>
    </cfRule>
    <cfRule type="containsText" dxfId="887" priority="125" operator="containsText" text="ON LOCATION">
      <formula>NOT(ISERROR(SEARCH("ON LOCATION",B6)))</formula>
    </cfRule>
  </conditionalFormatting>
  <conditionalFormatting sqref="B49:B60 C48:C1048576 C6:C12 C19:C29 C14:C17">
    <cfRule type="containsText" dxfId="886" priority="121" operator="containsText" text="DFP">
      <formula>NOT(ISERROR(SEARCH("DFP",B6)))</formula>
    </cfRule>
  </conditionalFormatting>
  <conditionalFormatting sqref="L30">
    <cfRule type="cellIs" dxfId="885" priority="115" operator="lessThan">
      <formula>11.24</formula>
    </cfRule>
  </conditionalFormatting>
  <conditionalFormatting sqref="H30">
    <cfRule type="cellIs" dxfId="884" priority="114" operator="lessThan">
      <formula>25.35</formula>
    </cfRule>
  </conditionalFormatting>
  <conditionalFormatting sqref="I30">
    <cfRule type="containsText" dxfId="883" priority="48" operator="containsText" text="FXD">
      <formula>NOT(ISERROR(SEARCH("FXD",I30)))</formula>
    </cfRule>
    <cfRule type="containsText" dxfId="882" priority="49" operator="containsText" text="RITE">
      <formula>NOT(ISERROR(SEARCH("RITE",I30)))</formula>
    </cfRule>
    <cfRule type="containsText" dxfId="881" priority="50" operator="containsText" text="RONG">
      <formula>NOT(ISERROR(SEARCH("RONG",I30)))</formula>
    </cfRule>
    <cfRule type="containsText" dxfId="880" priority="51" operator="containsText" text="ON LOCATION">
      <formula>NOT(ISERROR(SEARCH("ON LOCATION",I30)))</formula>
    </cfRule>
  </conditionalFormatting>
  <conditionalFormatting sqref="B2:B5">
    <cfRule type="containsText" dxfId="879" priority="44" operator="containsText" text="FXD">
      <formula>NOT(ISERROR(SEARCH("FXD",B2)))</formula>
    </cfRule>
    <cfRule type="containsText" dxfId="878" priority="45" operator="containsText" text="RITE">
      <formula>NOT(ISERROR(SEARCH("RITE",B2)))</formula>
    </cfRule>
    <cfRule type="containsText" dxfId="877" priority="46" operator="containsText" text="RONG">
      <formula>NOT(ISERROR(SEARCH("RONG",B2)))</formula>
    </cfRule>
    <cfRule type="containsText" dxfId="876" priority="47" operator="containsText" text="ON LOCATION">
      <formula>NOT(ISERROR(SEARCH("ON LOCATION",B2)))</formula>
    </cfRule>
  </conditionalFormatting>
  <conditionalFormatting sqref="C2:C5">
    <cfRule type="containsText" dxfId="875" priority="43" operator="containsText" text="DFP">
      <formula>NOT(ISERROR(SEARCH("DFP",C2)))</formula>
    </cfRule>
  </conditionalFormatting>
  <conditionalFormatting sqref="B2:B5">
    <cfRule type="containsText" dxfId="874" priority="38" stopIfTrue="1" operator="containsText" text="FXD">
      <formula>NOT(ISERROR(SEARCH("FXD",B2)))</formula>
    </cfRule>
    <cfRule type="containsText" dxfId="873" priority="39" operator="containsText" text="RITE">
      <formula>NOT(ISERROR(SEARCH("RITE",B2)))</formula>
    </cfRule>
    <cfRule type="containsText" dxfId="872" priority="40" operator="containsText" text="RONG">
      <formula>NOT(ISERROR(SEARCH("RONG",B2)))</formula>
    </cfRule>
    <cfRule type="containsText" dxfId="871" priority="41" operator="containsText" text="ON LOCATION">
      <formula>NOT(ISERROR(SEARCH("ON LOCATION",B2)))</formula>
    </cfRule>
    <cfRule type="containsText" dxfId="870" priority="42" operator="containsText" text="FXD">
      <formula>NOT(ISERROR(SEARCH("FXD",B2)))</formula>
    </cfRule>
  </conditionalFormatting>
  <conditionalFormatting sqref="C13">
    <cfRule type="containsText" dxfId="865" priority="33" operator="containsText" text="DFP">
      <formula>NOT(ISERROR(SEARCH("DFP",C13)))</formula>
    </cfRule>
  </conditionalFormatting>
  <conditionalFormatting sqref="B18">
    <cfRule type="containsText" dxfId="864" priority="29" operator="containsText" text="FXD">
      <formula>NOT(ISERROR(SEARCH("FXD",B18)))</formula>
    </cfRule>
    <cfRule type="containsText" dxfId="863" priority="30" operator="containsText" text="RITE">
      <formula>NOT(ISERROR(SEARCH("RITE",B18)))</formula>
    </cfRule>
    <cfRule type="containsText" dxfId="862" priority="31" operator="containsText" text="RONG">
      <formula>NOT(ISERROR(SEARCH("RONG",B18)))</formula>
    </cfRule>
    <cfRule type="containsText" dxfId="861" priority="32" operator="containsText" text="ON LOCATION">
      <formula>NOT(ISERROR(SEARCH("ON LOCATION",B18)))</formula>
    </cfRule>
  </conditionalFormatting>
  <conditionalFormatting sqref="C18">
    <cfRule type="containsText" dxfId="860" priority="28" operator="containsText" text="DFP">
      <formula>NOT(ISERROR(SEARCH("DFP",C18)))</formula>
    </cfRule>
  </conditionalFormatting>
  <conditionalFormatting sqref="B7">
    <cfRule type="containsText" dxfId="859" priority="24" operator="containsText" text="FXD">
      <formula>NOT(ISERROR(SEARCH("FXD",B7)))</formula>
    </cfRule>
    <cfRule type="containsText" dxfId="858" priority="25" operator="containsText" text="RITE">
      <formula>NOT(ISERROR(SEARCH("RITE",B7)))</formula>
    </cfRule>
    <cfRule type="containsText" dxfId="857" priority="26" operator="containsText" text="RONG">
      <formula>NOT(ISERROR(SEARCH("RONG",B7)))</formula>
    </cfRule>
    <cfRule type="containsText" dxfId="856" priority="27" operator="containsText" text="ON LOCATION">
      <formula>NOT(ISERROR(SEARCH("ON LOCATION",B7)))</formula>
    </cfRule>
  </conditionalFormatting>
  <conditionalFormatting sqref="B7">
    <cfRule type="containsText" dxfId="855" priority="19" stopIfTrue="1" operator="containsText" text="FXD">
      <formula>NOT(ISERROR(SEARCH("FXD",B7)))</formula>
    </cfRule>
    <cfRule type="containsText" dxfId="854" priority="20" operator="containsText" text="RITE">
      <formula>NOT(ISERROR(SEARCH("RITE",B7)))</formula>
    </cfRule>
    <cfRule type="containsText" dxfId="853" priority="21" operator="containsText" text="RONG">
      <formula>NOT(ISERROR(SEARCH("RONG",B7)))</formula>
    </cfRule>
    <cfRule type="containsText" dxfId="852" priority="22" operator="containsText" text="ON LOCATION">
      <formula>NOT(ISERROR(SEARCH("ON LOCATION",B7)))</formula>
    </cfRule>
    <cfRule type="containsText" dxfId="851" priority="23" operator="containsText" text="FXD">
      <formula>NOT(ISERROR(SEARCH("FXD",B7)))</formula>
    </cfRule>
  </conditionalFormatting>
  <conditionalFormatting sqref="B13">
    <cfRule type="containsText" dxfId="850" priority="15" operator="containsText" text="FXD">
      <formula>NOT(ISERROR(SEARCH("FXD",B13)))</formula>
    </cfRule>
    <cfRule type="containsText" dxfId="849" priority="16" operator="containsText" text="RITE">
      <formula>NOT(ISERROR(SEARCH("RITE",B13)))</formula>
    </cfRule>
    <cfRule type="containsText" dxfId="848" priority="17" operator="containsText" text="RONG">
      <formula>NOT(ISERROR(SEARCH("RONG",B13)))</formula>
    </cfRule>
    <cfRule type="containsText" dxfId="847" priority="18" operator="containsText" text="ON LOCATION">
      <formula>NOT(ISERROR(SEARCH("ON LOCATION",B13)))</formula>
    </cfRule>
  </conditionalFormatting>
  <conditionalFormatting sqref="B13">
    <cfRule type="containsText" dxfId="846" priority="10" stopIfTrue="1" operator="containsText" text="FXD">
      <formula>NOT(ISERROR(SEARCH("FXD",B13)))</formula>
    </cfRule>
    <cfRule type="containsText" dxfId="845" priority="11" operator="containsText" text="RITE">
      <formula>NOT(ISERROR(SEARCH("RITE",B13)))</formula>
    </cfRule>
    <cfRule type="containsText" dxfId="844" priority="12" operator="containsText" text="RONG">
      <formula>NOT(ISERROR(SEARCH("RONG",B13)))</formula>
    </cfRule>
    <cfRule type="containsText" dxfId="843" priority="13" operator="containsText" text="ON LOCATION">
      <formula>NOT(ISERROR(SEARCH("ON LOCATION",B13)))</formula>
    </cfRule>
    <cfRule type="containsText" dxfId="842" priority="14" operator="containsText" text="FXD">
      <formula>NOT(ISERROR(SEARCH("FXD",B13)))</formula>
    </cfRule>
  </conditionalFormatting>
  <conditionalFormatting sqref="B20">
    <cfRule type="containsText" dxfId="841" priority="6" operator="containsText" text="FXD">
      <formula>NOT(ISERROR(SEARCH("FXD",B20)))</formula>
    </cfRule>
    <cfRule type="containsText" dxfId="840" priority="7" operator="containsText" text="RITE">
      <formula>NOT(ISERROR(SEARCH("RITE",B20)))</formula>
    </cfRule>
    <cfRule type="containsText" dxfId="839" priority="8" operator="containsText" text="RONG">
      <formula>NOT(ISERROR(SEARCH("RONG",B20)))</formula>
    </cfRule>
    <cfRule type="containsText" dxfId="838" priority="9" operator="containsText" text="ON LOCATION">
      <formula>NOT(ISERROR(SEARCH("ON LOCATION",B20)))</formula>
    </cfRule>
  </conditionalFormatting>
  <conditionalFormatting sqref="B20">
    <cfRule type="containsText" dxfId="837" priority="1" stopIfTrue="1" operator="containsText" text="FXD">
      <formula>NOT(ISERROR(SEARCH("FXD",B20)))</formula>
    </cfRule>
    <cfRule type="containsText" dxfId="836" priority="2" operator="containsText" text="RITE">
      <formula>NOT(ISERROR(SEARCH("RITE",B20)))</formula>
    </cfRule>
    <cfRule type="containsText" dxfId="835" priority="3" operator="containsText" text="RONG">
      <formula>NOT(ISERROR(SEARCH("RONG",B20)))</formula>
    </cfRule>
    <cfRule type="containsText" dxfId="834" priority="4" operator="containsText" text="ON LOCATION">
      <formula>NOT(ISERROR(SEARCH("ON LOCATION",B20)))</formula>
    </cfRule>
    <cfRule type="containsText" dxfId="833" priority="5" operator="containsText" text="FXD">
      <formula>NOT(ISERROR(SEARCH("FXD",B20)))</formula>
    </cfRule>
  </conditionalFormatting>
  <pageMargins left="0.7" right="0.7" top="0.75" bottom="0.75" header="0.3" footer="0.3"/>
  <pageSetup orientation="portrait" horizontalDpi="300" verticalDpi="300" r:id="rId1"/>
  <headerFooter>
    <oddFooter>&amp;C&amp;1#&amp;"Calibri"&amp;10&amp;K000000Schlumberger-Private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C4502-B30D-4B82-961C-687E2FDEF544}">
  <dimension ref="A2:R60"/>
  <sheetViews>
    <sheetView zoomScale="85" zoomScaleNormal="85" workbookViewId="0">
      <selection activeCell="B20" sqref="B20"/>
    </sheetView>
  </sheetViews>
  <sheetFormatPr defaultRowHeight="15" x14ac:dyDescent="0.25"/>
  <cols>
    <col min="2" max="2" width="23.7109375" bestFit="1" customWidth="1"/>
    <col min="3" max="3" width="9" customWidth="1"/>
    <col min="4" max="4" width="14.28515625" style="1" bestFit="1" customWidth="1"/>
    <col min="5" max="5" width="21.85546875" style="1" bestFit="1" customWidth="1"/>
    <col min="6" max="6" width="15.42578125" bestFit="1" customWidth="1"/>
    <col min="7" max="7" width="12.42578125" style="1" customWidth="1"/>
    <col min="8" max="8" width="9.42578125" customWidth="1"/>
    <col min="9" max="9" width="20.28515625" style="1" bestFit="1" customWidth="1"/>
    <col min="10" max="10" width="3.28515625" customWidth="1"/>
    <col min="11" max="11" width="9.7109375" style="1" customWidth="1"/>
    <col min="12" max="13" width="9.140625" style="1"/>
    <col min="15" max="15" width="11.28515625" customWidth="1"/>
    <col min="16" max="16" width="10.7109375" customWidth="1"/>
  </cols>
  <sheetData>
    <row r="2" spans="1:4" x14ac:dyDescent="0.25">
      <c r="B2" s="57" t="s">
        <v>185</v>
      </c>
      <c r="C2" s="39" t="s">
        <v>15</v>
      </c>
      <c r="D2" s="39" t="s">
        <v>16</v>
      </c>
    </row>
    <row r="3" spans="1:4" x14ac:dyDescent="0.25">
      <c r="B3" s="2" t="s">
        <v>62</v>
      </c>
      <c r="C3" s="2">
        <v>28.13</v>
      </c>
      <c r="D3" s="2">
        <v>31.65</v>
      </c>
    </row>
    <row r="4" spans="1:4" x14ac:dyDescent="0.25">
      <c r="B4" s="2" t="s">
        <v>63</v>
      </c>
      <c r="C4" s="2">
        <v>31.63</v>
      </c>
      <c r="D4" s="2">
        <v>35.15</v>
      </c>
    </row>
    <row r="5" spans="1:4" x14ac:dyDescent="0.25">
      <c r="B5" s="2" t="s">
        <v>64</v>
      </c>
      <c r="C5" s="2">
        <v>34.130000000000003</v>
      </c>
      <c r="D5" s="2">
        <v>37.65</v>
      </c>
    </row>
    <row r="7" spans="1:4" x14ac:dyDescent="0.25">
      <c r="A7" t="s">
        <v>61</v>
      </c>
      <c r="B7" s="57" t="s">
        <v>185</v>
      </c>
      <c r="C7" s="11" t="s">
        <v>15</v>
      </c>
      <c r="D7" s="11" t="s">
        <v>16</v>
      </c>
    </row>
    <row r="8" spans="1:4" x14ac:dyDescent="0.25">
      <c r="B8" s="2" t="s">
        <v>12</v>
      </c>
      <c r="C8" s="2" t="s">
        <v>17</v>
      </c>
      <c r="D8" s="2" t="s">
        <v>18</v>
      </c>
    </row>
    <row r="9" spans="1:4" x14ac:dyDescent="0.25">
      <c r="B9" s="2" t="s">
        <v>13</v>
      </c>
      <c r="C9" s="2" t="s">
        <v>19</v>
      </c>
      <c r="D9" s="2" t="s">
        <v>20</v>
      </c>
    </row>
    <row r="10" spans="1:4" x14ac:dyDescent="0.25">
      <c r="B10" s="2" t="s">
        <v>14</v>
      </c>
      <c r="C10" s="2" t="s">
        <v>21</v>
      </c>
      <c r="D10" s="2" t="s">
        <v>22</v>
      </c>
    </row>
    <row r="11" spans="1:4" x14ac:dyDescent="0.25">
      <c r="B11" s="2" t="s">
        <v>25</v>
      </c>
      <c r="C11" s="2" t="s">
        <v>23</v>
      </c>
      <c r="D11" s="2" t="s">
        <v>24</v>
      </c>
    </row>
    <row r="12" spans="1:4" x14ac:dyDescent="0.25">
      <c r="B12" s="1"/>
      <c r="C12" s="1"/>
    </row>
    <row r="13" spans="1:4" x14ac:dyDescent="0.25">
      <c r="B13" s="57" t="s">
        <v>186</v>
      </c>
      <c r="C13" s="39" t="s">
        <v>15</v>
      </c>
      <c r="D13" s="39" t="s">
        <v>16</v>
      </c>
    </row>
    <row r="14" spans="1:4" x14ac:dyDescent="0.25">
      <c r="B14" s="2" t="s">
        <v>123</v>
      </c>
      <c r="C14" s="2" t="s">
        <v>124</v>
      </c>
      <c r="D14" s="2" t="s">
        <v>125</v>
      </c>
    </row>
    <row r="15" spans="1:4" x14ac:dyDescent="0.25">
      <c r="B15" s="2" t="s">
        <v>126</v>
      </c>
      <c r="C15" s="2" t="s">
        <v>127</v>
      </c>
      <c r="D15" s="2" t="s">
        <v>128</v>
      </c>
    </row>
    <row r="16" spans="1:4" x14ac:dyDescent="0.25">
      <c r="B16" s="2" t="s">
        <v>129</v>
      </c>
      <c r="C16" s="2" t="s">
        <v>130</v>
      </c>
      <c r="D16" s="2" t="s">
        <v>131</v>
      </c>
    </row>
    <row r="17" spans="2:18" x14ac:dyDescent="0.25">
      <c r="B17" s="2" t="s">
        <v>132</v>
      </c>
      <c r="C17" s="2" t="s">
        <v>124</v>
      </c>
      <c r="D17" s="2" t="s">
        <v>125</v>
      </c>
    </row>
    <row r="18" spans="2:18" x14ac:dyDescent="0.25">
      <c r="B18" s="2" t="s">
        <v>133</v>
      </c>
      <c r="C18" s="2" t="s">
        <v>124</v>
      </c>
      <c r="D18" s="2" t="s">
        <v>125</v>
      </c>
    </row>
    <row r="19" spans="2:18" x14ac:dyDescent="0.25">
      <c r="B19" s="1"/>
      <c r="C19" s="1"/>
    </row>
    <row r="20" spans="2:18" x14ac:dyDescent="0.25">
      <c r="B20" s="57" t="s">
        <v>186</v>
      </c>
      <c r="C20" s="11" t="s">
        <v>15</v>
      </c>
      <c r="D20" s="11" t="s">
        <v>16</v>
      </c>
      <c r="E20" s="11" t="s">
        <v>33</v>
      </c>
    </row>
    <row r="21" spans="2:18" x14ac:dyDescent="0.25">
      <c r="B21" s="2" t="s">
        <v>26</v>
      </c>
      <c r="C21" s="2" t="s">
        <v>28</v>
      </c>
      <c r="D21" s="2">
        <v>24.36</v>
      </c>
      <c r="E21" s="2">
        <f>(D21+2.5)</f>
        <v>26.86</v>
      </c>
    </row>
    <row r="22" spans="2:18" x14ac:dyDescent="0.25">
      <c r="B22" s="2" t="s">
        <v>27</v>
      </c>
      <c r="C22" s="2" t="s">
        <v>29</v>
      </c>
      <c r="D22" s="2">
        <v>27.76</v>
      </c>
      <c r="E22" s="2">
        <f t="shared" ref="E22:E25" si="0">(D22+2.5)</f>
        <v>30.26</v>
      </c>
    </row>
    <row r="23" spans="2:18" x14ac:dyDescent="0.25">
      <c r="B23" s="2" t="s">
        <v>7</v>
      </c>
      <c r="C23" s="2" t="s">
        <v>30</v>
      </c>
      <c r="D23" s="2">
        <v>30.16</v>
      </c>
      <c r="E23" s="2">
        <f t="shared" si="0"/>
        <v>32.659999999999997</v>
      </c>
    </row>
    <row r="24" spans="2:18" x14ac:dyDescent="0.25">
      <c r="B24" s="2" t="s">
        <v>9</v>
      </c>
      <c r="C24" s="2" t="s">
        <v>31</v>
      </c>
      <c r="D24" s="2">
        <v>32.56</v>
      </c>
      <c r="E24" s="2">
        <f t="shared" si="0"/>
        <v>35.06</v>
      </c>
    </row>
    <row r="25" spans="2:18" x14ac:dyDescent="0.25">
      <c r="B25" s="2" t="s">
        <v>8</v>
      </c>
      <c r="C25" s="2" t="s">
        <v>32</v>
      </c>
      <c r="D25" s="2">
        <v>34.36</v>
      </c>
      <c r="E25" s="2">
        <f t="shared" si="0"/>
        <v>36.86</v>
      </c>
    </row>
    <row r="26" spans="2:18" x14ac:dyDescent="0.25">
      <c r="B26" s="15"/>
      <c r="C26" s="15"/>
      <c r="D26" s="15"/>
      <c r="E26" s="15"/>
    </row>
    <row r="27" spans="2:18" x14ac:dyDescent="0.25">
      <c r="B27" s="15"/>
      <c r="C27" s="15"/>
      <c r="D27" s="15"/>
      <c r="E27" s="15"/>
      <c r="F27" t="s">
        <v>137</v>
      </c>
      <c r="K27" s="1" t="s">
        <v>138</v>
      </c>
      <c r="O27" t="s">
        <v>135</v>
      </c>
      <c r="R27" s="1"/>
    </row>
    <row r="28" spans="2:18" x14ac:dyDescent="0.25">
      <c r="B28" s="58" t="s">
        <v>36</v>
      </c>
      <c r="C28" s="58" t="s">
        <v>37</v>
      </c>
      <c r="D28" s="59" t="s">
        <v>71</v>
      </c>
      <c r="E28" s="59"/>
      <c r="F28" s="59"/>
      <c r="G28" s="10" t="s">
        <v>1</v>
      </c>
      <c r="H28" s="59" t="s">
        <v>2</v>
      </c>
      <c r="I28" s="59"/>
      <c r="K28" s="60" t="s">
        <v>73</v>
      </c>
      <c r="L28" s="58" t="s">
        <v>10</v>
      </c>
      <c r="M28" s="58"/>
      <c r="O28" s="60" t="s">
        <v>73</v>
      </c>
      <c r="P28" s="39" t="s">
        <v>118</v>
      </c>
      <c r="Q28" s="61" t="s">
        <v>49</v>
      </c>
      <c r="R28" s="61"/>
    </row>
    <row r="29" spans="2:18" x14ac:dyDescent="0.25">
      <c r="B29" s="58"/>
      <c r="C29" s="58"/>
      <c r="D29" s="4" t="s">
        <v>3</v>
      </c>
      <c r="E29" s="4" t="s">
        <v>4</v>
      </c>
      <c r="F29" s="4" t="s">
        <v>41</v>
      </c>
      <c r="G29" s="4" t="s">
        <v>5</v>
      </c>
      <c r="H29" s="4" t="s">
        <v>5</v>
      </c>
      <c r="I29" s="4" t="s">
        <v>6</v>
      </c>
      <c r="K29" s="60"/>
      <c r="L29" s="4" t="s">
        <v>11</v>
      </c>
      <c r="M29" s="4" t="s">
        <v>6</v>
      </c>
      <c r="O29" s="60"/>
      <c r="P29" s="39" t="s">
        <v>11</v>
      </c>
      <c r="Q29" s="4" t="s">
        <v>11</v>
      </c>
      <c r="R29" s="4" t="s">
        <v>6</v>
      </c>
    </row>
    <row r="30" spans="2:18" x14ac:dyDescent="0.25">
      <c r="D30"/>
      <c r="E30" s="8">
        <v>123</v>
      </c>
      <c r="F30" s="5">
        <f>(E30-110.15)</f>
        <v>12.849999999999994</v>
      </c>
      <c r="G30" s="8">
        <v>14.5</v>
      </c>
      <c r="H30" s="5">
        <f>(F30+G30+3.4)</f>
        <v>30.749999999999993</v>
      </c>
      <c r="I30" s="2" t="s">
        <v>9</v>
      </c>
      <c r="K30" s="8">
        <v>87.3125</v>
      </c>
      <c r="L30" s="2">
        <f>(K30-73.0625)</f>
        <v>14.25</v>
      </c>
      <c r="M30" s="2" t="s">
        <v>13</v>
      </c>
      <c r="O30" s="8">
        <v>87.3125</v>
      </c>
      <c r="P30" s="24">
        <v>19</v>
      </c>
      <c r="Q30" s="20">
        <f>O30-74.74+P30-1.838</f>
        <v>29.734500000000004</v>
      </c>
      <c r="R30" s="20" t="s">
        <v>62</v>
      </c>
    </row>
    <row r="31" spans="2:18" x14ac:dyDescent="0.25">
      <c r="B31" s="41"/>
      <c r="C31" s="15"/>
      <c r="D31" s="15"/>
      <c r="E31" s="15"/>
      <c r="F31" s="15"/>
      <c r="G31" s="15"/>
      <c r="H31" s="15"/>
      <c r="I31" s="15"/>
      <c r="K31" s="15"/>
      <c r="L31" s="15"/>
      <c r="M31" s="15"/>
      <c r="O31" s="15"/>
      <c r="P31" s="42"/>
      <c r="Q31" s="42"/>
      <c r="R31" s="42"/>
    </row>
    <row r="32" spans="2:18" x14ac:dyDescent="0.25">
      <c r="B32" s="15"/>
      <c r="C32" s="15"/>
      <c r="D32" s="15"/>
      <c r="E32" s="15"/>
      <c r="F32" t="s">
        <v>139</v>
      </c>
      <c r="O32" t="s">
        <v>136</v>
      </c>
      <c r="R32" s="1"/>
    </row>
    <row r="33" spans="2:18" x14ac:dyDescent="0.25">
      <c r="B33" s="58" t="s">
        <v>36</v>
      </c>
      <c r="C33" s="58" t="s">
        <v>37</v>
      </c>
      <c r="D33" s="59" t="s">
        <v>71</v>
      </c>
      <c r="E33" s="59"/>
      <c r="F33" s="59"/>
      <c r="G33" s="38" t="s">
        <v>1</v>
      </c>
      <c r="H33" s="59" t="s">
        <v>121</v>
      </c>
      <c r="I33" s="59"/>
      <c r="O33" s="60" t="s">
        <v>73</v>
      </c>
      <c r="P33" s="39" t="s">
        <v>118</v>
      </c>
      <c r="Q33" s="61" t="s">
        <v>49</v>
      </c>
      <c r="R33" s="61"/>
    </row>
    <row r="34" spans="2:18" x14ac:dyDescent="0.25">
      <c r="B34" s="58"/>
      <c r="C34" s="58"/>
      <c r="D34" s="4" t="s">
        <v>3</v>
      </c>
      <c r="E34" s="4" t="s">
        <v>4</v>
      </c>
      <c r="F34" s="4" t="s">
        <v>41</v>
      </c>
      <c r="G34" s="4" t="s">
        <v>5</v>
      </c>
      <c r="H34" s="4" t="s">
        <v>5</v>
      </c>
      <c r="I34" s="4" t="s">
        <v>6</v>
      </c>
      <c r="O34" s="60"/>
      <c r="P34" s="39" t="s">
        <v>11</v>
      </c>
      <c r="Q34" s="4" t="s">
        <v>11</v>
      </c>
      <c r="R34" s="4" t="s">
        <v>6</v>
      </c>
    </row>
    <row r="35" spans="2:18" x14ac:dyDescent="0.25">
      <c r="E35" s="8">
        <v>123</v>
      </c>
      <c r="F35" s="5">
        <f>(E35-110.15)</f>
        <v>12.849999999999994</v>
      </c>
      <c r="G35" s="43" t="s">
        <v>122</v>
      </c>
      <c r="H35">
        <f>F35-1.678</f>
        <v>11.171999999999993</v>
      </c>
      <c r="I35" s="1" t="s">
        <v>126</v>
      </c>
      <c r="O35" s="8">
        <v>87.3125</v>
      </c>
      <c r="P35" s="24">
        <v>14.5</v>
      </c>
      <c r="Q35" s="20">
        <f>O35-74.74+P35+3.257</f>
        <v>30.329500000000007</v>
      </c>
      <c r="R35" s="20" t="s">
        <v>62</v>
      </c>
    </row>
    <row r="37" spans="2:18" ht="6.75" customHeight="1" x14ac:dyDescent="0.25"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</row>
    <row r="40" spans="2:18" x14ac:dyDescent="0.25">
      <c r="F40" t="s">
        <v>140</v>
      </c>
      <c r="O40" t="s">
        <v>135</v>
      </c>
      <c r="R40" s="1"/>
    </row>
    <row r="41" spans="2:18" x14ac:dyDescent="0.25">
      <c r="B41" s="58" t="s">
        <v>36</v>
      </c>
      <c r="C41" s="58" t="s">
        <v>37</v>
      </c>
      <c r="D41" s="59" t="s">
        <v>69</v>
      </c>
      <c r="E41" s="59"/>
      <c r="F41" s="59"/>
      <c r="G41" s="10" t="s">
        <v>1</v>
      </c>
      <c r="H41" s="59" t="s">
        <v>2</v>
      </c>
      <c r="I41" s="59"/>
      <c r="K41" s="60" t="s">
        <v>73</v>
      </c>
      <c r="L41" s="58" t="s">
        <v>10</v>
      </c>
      <c r="M41" s="58"/>
      <c r="O41" s="60" t="s">
        <v>73</v>
      </c>
      <c r="P41" s="39" t="s">
        <v>118</v>
      </c>
      <c r="Q41" s="61" t="s">
        <v>49</v>
      </c>
      <c r="R41" s="61"/>
    </row>
    <row r="42" spans="2:18" x14ac:dyDescent="0.25">
      <c r="B42" s="58"/>
      <c r="C42" s="58"/>
      <c r="D42" s="4" t="s">
        <v>3</v>
      </c>
      <c r="E42" s="4" t="s">
        <v>4</v>
      </c>
      <c r="F42" s="4" t="s">
        <v>41</v>
      </c>
      <c r="G42" s="4" t="s">
        <v>5</v>
      </c>
      <c r="H42" s="4" t="s">
        <v>5</v>
      </c>
      <c r="I42" s="4" t="s">
        <v>6</v>
      </c>
      <c r="K42" s="60"/>
      <c r="L42" s="4" t="s">
        <v>11</v>
      </c>
      <c r="M42" s="4" t="s">
        <v>6</v>
      </c>
      <c r="O42" s="60"/>
      <c r="P42" s="39" t="s">
        <v>11</v>
      </c>
      <c r="Q42" s="4" t="s">
        <v>11</v>
      </c>
      <c r="R42" s="4" t="s">
        <v>6</v>
      </c>
    </row>
    <row r="43" spans="2:18" x14ac:dyDescent="0.25">
      <c r="D43"/>
      <c r="E43" s="8">
        <v>121</v>
      </c>
      <c r="F43" s="5">
        <f>(E43-110.19)</f>
        <v>10.810000000000002</v>
      </c>
      <c r="G43" s="8">
        <v>14.5</v>
      </c>
      <c r="H43" s="5">
        <f>(G43+F43+3.417)</f>
        <v>28.727000000000004</v>
      </c>
      <c r="I43" s="2" t="s">
        <v>27</v>
      </c>
      <c r="K43" s="2">
        <v>85.625</v>
      </c>
      <c r="L43" s="2">
        <f>(K43-73.288)</f>
        <v>12.337000000000003</v>
      </c>
      <c r="M43" s="2" t="s">
        <v>12</v>
      </c>
      <c r="O43" s="8">
        <v>87.3125</v>
      </c>
      <c r="P43" s="24">
        <v>19</v>
      </c>
      <c r="Q43" s="20">
        <f>O43-74.966+P43-1.838</f>
        <v>29.508500000000005</v>
      </c>
      <c r="R43" s="20" t="s">
        <v>62</v>
      </c>
    </row>
    <row r="44" spans="2:18" x14ac:dyDescent="0.25">
      <c r="D44"/>
      <c r="E44"/>
      <c r="G44"/>
      <c r="I44"/>
      <c r="K44"/>
      <c r="L44"/>
      <c r="M44"/>
    </row>
    <row r="45" spans="2:18" x14ac:dyDescent="0.25">
      <c r="D45"/>
      <c r="E45"/>
      <c r="F45" t="s">
        <v>141</v>
      </c>
      <c r="G45"/>
      <c r="I45"/>
      <c r="K45"/>
      <c r="L45"/>
      <c r="M45"/>
      <c r="O45" t="s">
        <v>136</v>
      </c>
      <c r="R45" s="1"/>
    </row>
    <row r="46" spans="2:18" x14ac:dyDescent="0.25">
      <c r="B46" s="58" t="s">
        <v>36</v>
      </c>
      <c r="C46" s="58" t="s">
        <v>37</v>
      </c>
      <c r="D46" s="59" t="s">
        <v>69</v>
      </c>
      <c r="E46" s="59"/>
      <c r="F46" s="59"/>
      <c r="G46" s="38" t="s">
        <v>1</v>
      </c>
      <c r="H46" s="59" t="s">
        <v>121</v>
      </c>
      <c r="I46" s="59"/>
      <c r="K46"/>
      <c r="L46"/>
      <c r="M46"/>
      <c r="O46" s="60" t="s">
        <v>73</v>
      </c>
      <c r="P46" s="39" t="s">
        <v>118</v>
      </c>
      <c r="Q46" s="61" t="s">
        <v>49</v>
      </c>
      <c r="R46" s="61"/>
    </row>
    <row r="47" spans="2:18" x14ac:dyDescent="0.25">
      <c r="B47" s="58"/>
      <c r="C47" s="58"/>
      <c r="D47" s="4" t="s">
        <v>3</v>
      </c>
      <c r="E47" s="4" t="s">
        <v>4</v>
      </c>
      <c r="F47" s="4" t="s">
        <v>41</v>
      </c>
      <c r="G47" s="4" t="s">
        <v>5</v>
      </c>
      <c r="H47" s="4" t="s">
        <v>5</v>
      </c>
      <c r="I47" s="4" t="s">
        <v>6</v>
      </c>
      <c r="K47"/>
      <c r="L47"/>
      <c r="M47"/>
      <c r="O47" s="60"/>
      <c r="P47" s="39" t="s">
        <v>11</v>
      </c>
      <c r="Q47" s="4" t="s">
        <v>11</v>
      </c>
      <c r="R47" s="4" t="s">
        <v>6</v>
      </c>
    </row>
    <row r="48" spans="2:18" x14ac:dyDescent="0.25">
      <c r="D48"/>
      <c r="E48" s="8">
        <v>121</v>
      </c>
      <c r="F48" s="5">
        <f>(E48-110.19)</f>
        <v>10.810000000000002</v>
      </c>
      <c r="G48" s="44" t="s">
        <v>122</v>
      </c>
      <c r="H48" s="5">
        <f>F48-1.678</f>
        <v>9.1320000000000014</v>
      </c>
      <c r="I48" s="2" t="s">
        <v>129</v>
      </c>
      <c r="K48"/>
      <c r="L48"/>
      <c r="M48"/>
      <c r="O48" s="8">
        <v>87.3125</v>
      </c>
      <c r="P48" s="24">
        <v>19</v>
      </c>
      <c r="Q48" s="20">
        <f>O48-74.966+P48+3.257</f>
        <v>34.603500000000004</v>
      </c>
      <c r="R48" s="20" t="s">
        <v>64</v>
      </c>
    </row>
    <row r="49" spans="2:18" x14ac:dyDescent="0.25">
      <c r="D49"/>
      <c r="E49"/>
      <c r="G49"/>
      <c r="I49"/>
      <c r="K49"/>
      <c r="L49"/>
      <c r="M49"/>
    </row>
    <row r="50" spans="2:18" x14ac:dyDescent="0.25">
      <c r="D50"/>
      <c r="E50"/>
      <c r="G50"/>
      <c r="I50"/>
      <c r="K50"/>
      <c r="L50"/>
      <c r="M50"/>
    </row>
    <row r="51" spans="2:18" ht="9" customHeight="1" x14ac:dyDescent="0.25">
      <c r="B51" s="45"/>
      <c r="C51" s="45"/>
      <c r="D51" s="46"/>
      <c r="E51" s="46"/>
      <c r="F51" s="45"/>
      <c r="G51" s="46"/>
      <c r="H51" s="45"/>
      <c r="I51" s="46"/>
      <c r="J51" s="45"/>
      <c r="K51" s="46"/>
      <c r="L51" s="46"/>
      <c r="M51" s="46"/>
      <c r="N51" s="45"/>
      <c r="O51" s="45"/>
      <c r="P51" s="45"/>
      <c r="Q51" s="45"/>
      <c r="R51" s="45"/>
    </row>
    <row r="52" spans="2:18" x14ac:dyDescent="0.25">
      <c r="O52" t="s">
        <v>135</v>
      </c>
      <c r="R52" s="1"/>
    </row>
    <row r="53" spans="2:18" x14ac:dyDescent="0.25">
      <c r="B53" s="58" t="s">
        <v>36</v>
      </c>
      <c r="C53" s="58" t="s">
        <v>37</v>
      </c>
      <c r="D53" s="59" t="s">
        <v>70</v>
      </c>
      <c r="E53" s="59"/>
      <c r="F53" s="59"/>
      <c r="G53" s="10" t="s">
        <v>1</v>
      </c>
      <c r="H53" s="59" t="s">
        <v>2</v>
      </c>
      <c r="I53" s="59"/>
      <c r="K53" s="60" t="s">
        <v>73</v>
      </c>
      <c r="L53" s="58" t="s">
        <v>10</v>
      </c>
      <c r="M53" s="58"/>
      <c r="O53" s="60" t="s">
        <v>73</v>
      </c>
      <c r="P53" s="39" t="s">
        <v>118</v>
      </c>
      <c r="Q53" s="61" t="s">
        <v>49</v>
      </c>
      <c r="R53" s="61"/>
    </row>
    <row r="54" spans="2:18" x14ac:dyDescent="0.25">
      <c r="B54" s="58"/>
      <c r="C54" s="58"/>
      <c r="D54" s="4" t="s">
        <v>3</v>
      </c>
      <c r="E54" s="4" t="s">
        <v>4</v>
      </c>
      <c r="F54" s="4" t="s">
        <v>41</v>
      </c>
      <c r="G54" s="4" t="s">
        <v>5</v>
      </c>
      <c r="H54" s="4" t="s">
        <v>5</v>
      </c>
      <c r="I54" s="4" t="s">
        <v>6</v>
      </c>
      <c r="K54" s="60"/>
      <c r="L54" s="4" t="s">
        <v>11</v>
      </c>
      <c r="M54" s="4" t="s">
        <v>6</v>
      </c>
      <c r="O54" s="60"/>
      <c r="P54" s="39" t="s">
        <v>11</v>
      </c>
      <c r="Q54" s="4" t="s">
        <v>11</v>
      </c>
      <c r="R54" s="4" t="s">
        <v>6</v>
      </c>
    </row>
    <row r="55" spans="2:18" x14ac:dyDescent="0.25">
      <c r="D55"/>
      <c r="E55" s="8">
        <v>127</v>
      </c>
      <c r="F55" s="5">
        <f t="shared" ref="F55" si="1">(E55-110.19)</f>
        <v>16.810000000000002</v>
      </c>
      <c r="G55" s="8">
        <v>14.5</v>
      </c>
      <c r="H55" s="5">
        <f>(G55+F55+3.417)</f>
        <v>34.727000000000004</v>
      </c>
      <c r="I55" s="2" t="s">
        <v>8</v>
      </c>
      <c r="K55" s="2">
        <v>89.9375</v>
      </c>
      <c r="L55" s="2">
        <f t="shared" ref="L55" si="2">(K55-73.288)</f>
        <v>16.649500000000003</v>
      </c>
      <c r="M55" s="2" t="s">
        <v>14</v>
      </c>
      <c r="O55" s="8">
        <v>89.9375</v>
      </c>
      <c r="P55" s="24">
        <v>19</v>
      </c>
      <c r="Q55" s="20">
        <f>O55-74.966+P55-1.838</f>
        <v>32.133500000000005</v>
      </c>
      <c r="R55" s="20" t="s">
        <v>62</v>
      </c>
    </row>
    <row r="56" spans="2:18" x14ac:dyDescent="0.25">
      <c r="D56"/>
      <c r="E56"/>
      <c r="G56"/>
      <c r="I56"/>
      <c r="K56"/>
      <c r="L56"/>
      <c r="M56"/>
    </row>
    <row r="57" spans="2:18" x14ac:dyDescent="0.25">
      <c r="D57"/>
      <c r="E57"/>
      <c r="F57" t="s">
        <v>142</v>
      </c>
      <c r="G57"/>
      <c r="I57"/>
      <c r="K57"/>
      <c r="L57"/>
      <c r="M57"/>
      <c r="O57" t="s">
        <v>136</v>
      </c>
      <c r="R57" s="1"/>
    </row>
    <row r="58" spans="2:18" x14ac:dyDescent="0.25">
      <c r="B58" s="58" t="s">
        <v>36</v>
      </c>
      <c r="C58" s="58" t="s">
        <v>37</v>
      </c>
      <c r="D58" s="59" t="s">
        <v>70</v>
      </c>
      <c r="E58" s="59"/>
      <c r="F58" s="59"/>
      <c r="G58" s="38" t="s">
        <v>1</v>
      </c>
      <c r="H58" s="59" t="s">
        <v>121</v>
      </c>
      <c r="I58" s="59"/>
      <c r="O58" s="60" t="s">
        <v>73</v>
      </c>
      <c r="P58" s="39" t="s">
        <v>118</v>
      </c>
      <c r="Q58" s="61" t="s">
        <v>49</v>
      </c>
      <c r="R58" s="61"/>
    </row>
    <row r="59" spans="2:18" x14ac:dyDescent="0.25">
      <c r="B59" s="58"/>
      <c r="C59" s="58"/>
      <c r="D59" s="4" t="s">
        <v>3</v>
      </c>
      <c r="E59" s="4" t="s">
        <v>4</v>
      </c>
      <c r="F59" s="4" t="s">
        <v>41</v>
      </c>
      <c r="G59" s="4" t="s">
        <v>5</v>
      </c>
      <c r="H59" s="4" t="s">
        <v>5</v>
      </c>
      <c r="I59" s="4" t="s">
        <v>6</v>
      </c>
      <c r="O59" s="60"/>
      <c r="P59" s="39" t="s">
        <v>11</v>
      </c>
      <c r="Q59" s="4" t="s">
        <v>11</v>
      </c>
      <c r="R59" s="4" t="s">
        <v>6</v>
      </c>
    </row>
    <row r="60" spans="2:18" x14ac:dyDescent="0.25">
      <c r="D60"/>
      <c r="E60" s="8">
        <v>121</v>
      </c>
      <c r="F60" s="5">
        <f>(E60-110.19)</f>
        <v>10.810000000000002</v>
      </c>
      <c r="G60" s="44" t="s">
        <v>122</v>
      </c>
      <c r="H60" s="5">
        <f>F60-1.678</f>
        <v>9.1320000000000014</v>
      </c>
      <c r="I60" s="2" t="s">
        <v>129</v>
      </c>
      <c r="O60" s="8">
        <v>87.3125</v>
      </c>
      <c r="P60" s="24">
        <v>19</v>
      </c>
      <c r="Q60" s="20">
        <f>O60-74.966+P60+3.257</f>
        <v>34.603500000000004</v>
      </c>
      <c r="R60" s="20" t="s">
        <v>64</v>
      </c>
    </row>
  </sheetData>
  <mergeCells count="43">
    <mergeCell ref="O53:O54"/>
    <mergeCell ref="Q53:R53"/>
    <mergeCell ref="O58:O59"/>
    <mergeCell ref="Q58:R58"/>
    <mergeCell ref="B58:B59"/>
    <mergeCell ref="C58:C59"/>
    <mergeCell ref="D58:F58"/>
    <mergeCell ref="H58:I58"/>
    <mergeCell ref="O41:O42"/>
    <mergeCell ref="B37:R37"/>
    <mergeCell ref="Q41:R41"/>
    <mergeCell ref="B46:B47"/>
    <mergeCell ref="C46:C47"/>
    <mergeCell ref="D46:F46"/>
    <mergeCell ref="H46:I46"/>
    <mergeCell ref="O46:O47"/>
    <mergeCell ref="Q46:R46"/>
    <mergeCell ref="O28:O29"/>
    <mergeCell ref="Q28:R28"/>
    <mergeCell ref="O33:O34"/>
    <mergeCell ref="Q33:R33"/>
    <mergeCell ref="D28:F28"/>
    <mergeCell ref="H28:I28"/>
    <mergeCell ref="K28:K29"/>
    <mergeCell ref="L28:M28"/>
    <mergeCell ref="D33:F33"/>
    <mergeCell ref="H33:I33"/>
    <mergeCell ref="B28:B29"/>
    <mergeCell ref="C28:C29"/>
    <mergeCell ref="L53:M53"/>
    <mergeCell ref="B41:B42"/>
    <mergeCell ref="C41:C42"/>
    <mergeCell ref="D41:F41"/>
    <mergeCell ref="H41:I41"/>
    <mergeCell ref="K41:K42"/>
    <mergeCell ref="L41:M41"/>
    <mergeCell ref="B53:B54"/>
    <mergeCell ref="C53:C54"/>
    <mergeCell ref="D53:F53"/>
    <mergeCell ref="H53:I53"/>
    <mergeCell ref="K53:K54"/>
    <mergeCell ref="B33:B34"/>
    <mergeCell ref="C33:C34"/>
  </mergeCells>
  <conditionalFormatting sqref="B19 B35:B42 B31 B51:B54 B46:B47 B61:B1048576 B21:B29">
    <cfRule type="containsText" dxfId="832" priority="184" operator="containsText" text="FXD">
      <formula>NOT(ISERROR(SEARCH("FXD",B19)))</formula>
    </cfRule>
    <cfRule type="containsText" dxfId="831" priority="185" operator="containsText" text="RITE">
      <formula>NOT(ISERROR(SEARCH("RITE",B19)))</formula>
    </cfRule>
    <cfRule type="containsText" dxfId="830" priority="186" operator="containsText" text="RONG">
      <formula>NOT(ISERROR(SEARCH("RONG",B19)))</formula>
    </cfRule>
    <cfRule type="containsText" dxfId="829" priority="187" operator="containsText" text="ON LOCATION">
      <formula>NOT(ISERROR(SEARCH("ON LOCATION",B19)))</formula>
    </cfRule>
  </conditionalFormatting>
  <conditionalFormatting sqref="C41:C42 C19:C27">
    <cfRule type="containsText" dxfId="828" priority="183" operator="containsText" text="DFP">
      <formula>NOT(ISERROR(SEARCH("DFP",C19)))</formula>
    </cfRule>
  </conditionalFormatting>
  <conditionalFormatting sqref="B8:B12">
    <cfRule type="containsText" dxfId="827" priority="179" operator="containsText" text="FXD">
      <formula>NOT(ISERROR(SEARCH("FXD",B8)))</formula>
    </cfRule>
    <cfRule type="containsText" dxfId="826" priority="180" operator="containsText" text="RITE">
      <formula>NOT(ISERROR(SEARCH("RITE",B8)))</formula>
    </cfRule>
    <cfRule type="containsText" dxfId="825" priority="181" operator="containsText" text="RONG">
      <formula>NOT(ISERROR(SEARCH("RONG",B8)))</formula>
    </cfRule>
    <cfRule type="containsText" dxfId="824" priority="182" operator="containsText" text="ON LOCATION">
      <formula>NOT(ISERROR(SEARCH("ON LOCATION",B8)))</formula>
    </cfRule>
  </conditionalFormatting>
  <conditionalFormatting sqref="C7:C12 C31">
    <cfRule type="containsText" dxfId="823" priority="178" operator="containsText" text="DFP">
      <formula>NOT(ISERROR(SEARCH("DFP",C7)))</formula>
    </cfRule>
  </conditionalFormatting>
  <conditionalFormatting sqref="B53:B54">
    <cfRule type="containsText" dxfId="822" priority="166" operator="containsText" text="FXD">
      <formula>NOT(ISERROR(SEARCH("FXD",B53)))</formula>
    </cfRule>
    <cfRule type="containsText" dxfId="821" priority="167" operator="containsText" text="RITE">
      <formula>NOT(ISERROR(SEARCH("RITE",B53)))</formula>
    </cfRule>
    <cfRule type="containsText" dxfId="820" priority="168" operator="containsText" text="RONG">
      <formula>NOT(ISERROR(SEARCH("RONG",B53)))</formula>
    </cfRule>
    <cfRule type="containsText" dxfId="819" priority="169" operator="containsText" text="ON LOCATION">
      <formula>NOT(ISERROR(SEARCH("ON LOCATION",B53)))</formula>
    </cfRule>
  </conditionalFormatting>
  <conditionalFormatting sqref="C53:C54">
    <cfRule type="containsText" dxfId="818" priority="165" operator="containsText" text="DFP">
      <formula>NOT(ISERROR(SEARCH("DFP",C53)))</formula>
    </cfRule>
  </conditionalFormatting>
  <conditionalFormatting sqref="M55">
    <cfRule type="containsText" dxfId="817" priority="153" operator="containsText" text="FXD">
      <formula>NOT(ISERROR(SEARCH("FXD",M55)))</formula>
    </cfRule>
    <cfRule type="containsText" dxfId="816" priority="154" operator="containsText" text="RITE">
      <formula>NOT(ISERROR(SEARCH("RITE",M55)))</formula>
    </cfRule>
    <cfRule type="containsText" dxfId="815" priority="155" operator="containsText" text="RONG">
      <formula>NOT(ISERROR(SEARCH("RONG",M55)))</formula>
    </cfRule>
    <cfRule type="containsText" dxfId="814" priority="156" operator="containsText" text="ON LOCATION">
      <formula>NOT(ISERROR(SEARCH("ON LOCATION",M55)))</formula>
    </cfRule>
  </conditionalFormatting>
  <conditionalFormatting sqref="I43">
    <cfRule type="containsText" dxfId="813" priority="145" operator="containsText" text="FXD">
      <formula>NOT(ISERROR(SEARCH("FXD",I43)))</formula>
    </cfRule>
    <cfRule type="containsText" dxfId="812" priority="146" operator="containsText" text="RITE">
      <formula>NOT(ISERROR(SEARCH("RITE",I43)))</formula>
    </cfRule>
    <cfRule type="containsText" dxfId="811" priority="147" operator="containsText" text="RONG">
      <formula>NOT(ISERROR(SEARCH("RONG",I43)))</formula>
    </cfRule>
    <cfRule type="containsText" dxfId="810" priority="148" operator="containsText" text="ON LOCATION">
      <formula>NOT(ISERROR(SEARCH("ON LOCATION",I43)))</formula>
    </cfRule>
  </conditionalFormatting>
  <conditionalFormatting sqref="I55">
    <cfRule type="containsText" dxfId="809" priority="133" operator="containsText" text="FXD">
      <formula>NOT(ISERROR(SEARCH("FXD",I55)))</formula>
    </cfRule>
    <cfRule type="containsText" dxfId="808" priority="134" operator="containsText" text="RITE">
      <formula>NOT(ISERROR(SEARCH("RITE",I55)))</formula>
    </cfRule>
    <cfRule type="containsText" dxfId="807" priority="135" operator="containsText" text="RONG">
      <formula>NOT(ISERROR(SEARCH("RONG",I55)))</formula>
    </cfRule>
    <cfRule type="containsText" dxfId="806" priority="136" operator="containsText" text="ON LOCATION">
      <formula>NOT(ISERROR(SEARCH("ON LOCATION",I55)))</formula>
    </cfRule>
  </conditionalFormatting>
  <conditionalFormatting sqref="B31">
    <cfRule type="containsText" dxfId="805" priority="120" operator="containsText" text="FXD">
      <formula>NOT(ISERROR(SEARCH("FXD",B31)))</formula>
    </cfRule>
    <cfRule type="containsText" dxfId="804" priority="121" operator="containsText" text="RITE">
      <formula>NOT(ISERROR(SEARCH("RITE",B31)))</formula>
    </cfRule>
    <cfRule type="containsText" dxfId="803" priority="122" operator="containsText" text="RONG">
      <formula>NOT(ISERROR(SEARCH("RONG",B31)))</formula>
    </cfRule>
    <cfRule type="containsText" dxfId="802" priority="123" operator="containsText" text="ON LOCATION">
      <formula>NOT(ISERROR(SEARCH("ON LOCATION",B31)))</formula>
    </cfRule>
  </conditionalFormatting>
  <conditionalFormatting sqref="B28:B29">
    <cfRule type="containsText" dxfId="801" priority="125" operator="containsText" text="FXD">
      <formula>NOT(ISERROR(SEARCH("FXD",B28)))</formula>
    </cfRule>
    <cfRule type="containsText" dxfId="800" priority="126" operator="containsText" text="RITE">
      <formula>NOT(ISERROR(SEARCH("RITE",B28)))</formula>
    </cfRule>
    <cfRule type="containsText" dxfId="799" priority="127" operator="containsText" text="RONG">
      <formula>NOT(ISERROR(SEARCH("RONG",B28)))</formula>
    </cfRule>
    <cfRule type="containsText" dxfId="798" priority="128" operator="containsText" text="ON LOCATION">
      <formula>NOT(ISERROR(SEARCH("ON LOCATION",B28)))</formula>
    </cfRule>
  </conditionalFormatting>
  <conditionalFormatting sqref="C28:C29">
    <cfRule type="containsText" dxfId="797" priority="124" operator="containsText" text="DFP">
      <formula>NOT(ISERROR(SEARCH("DFP",C28)))</formula>
    </cfRule>
  </conditionalFormatting>
  <conditionalFormatting sqref="B31">
    <cfRule type="containsText" dxfId="796" priority="116" operator="containsText" text="FXD">
      <formula>NOT(ISERROR(SEARCH("FXD",B31)))</formula>
    </cfRule>
    <cfRule type="containsText" dxfId="795" priority="117" operator="containsText" text="RITE">
      <formula>NOT(ISERROR(SEARCH("RITE",B31)))</formula>
    </cfRule>
    <cfRule type="containsText" dxfId="794" priority="118" operator="containsText" text="RONG">
      <formula>NOT(ISERROR(SEARCH("RONG",B31)))</formula>
    </cfRule>
    <cfRule type="containsText" dxfId="793" priority="119" operator="containsText" text="ON LOCATION">
      <formula>NOT(ISERROR(SEARCH("ON LOCATION",B31)))</formula>
    </cfRule>
  </conditionalFormatting>
  <conditionalFormatting sqref="M30:M31">
    <cfRule type="containsText" dxfId="792" priority="108" operator="containsText" text="FXD">
      <formula>NOT(ISERROR(SEARCH("FXD",M30)))</formula>
    </cfRule>
    <cfRule type="containsText" dxfId="791" priority="109" operator="containsText" text="RITE">
      <formula>NOT(ISERROR(SEARCH("RITE",M30)))</formula>
    </cfRule>
    <cfRule type="containsText" dxfId="790" priority="110" operator="containsText" text="RONG">
      <formula>NOT(ISERROR(SEARCH("RONG",M30)))</formula>
    </cfRule>
    <cfRule type="containsText" dxfId="789" priority="111" operator="containsText" text="ON LOCATION">
      <formula>NOT(ISERROR(SEARCH("ON LOCATION",M30)))</formula>
    </cfRule>
  </conditionalFormatting>
  <conditionalFormatting sqref="H30 H43 H55">
    <cfRule type="cellIs" dxfId="788" priority="103" stopIfTrue="1" operator="lessThan">
      <formula>27.81</formula>
    </cfRule>
  </conditionalFormatting>
  <conditionalFormatting sqref="B1 B6 B8:B12">
    <cfRule type="containsText" dxfId="787" priority="104" operator="containsText" text="FXD">
      <formula>NOT(ISERROR(SEARCH("FXD",B1)))</formula>
    </cfRule>
    <cfRule type="containsText" dxfId="786" priority="105" operator="containsText" text="RITE">
      <formula>NOT(ISERROR(SEARCH("RITE",B1)))</formula>
    </cfRule>
    <cfRule type="containsText" dxfId="785" priority="106" operator="containsText" text="RONG">
      <formula>NOT(ISERROR(SEARCH("RONG",B1)))</formula>
    </cfRule>
    <cfRule type="containsText" dxfId="784" priority="107" operator="containsText" text="ON LOCATION">
      <formula>NOT(ISERROR(SEARCH("ON LOCATION",B1)))</formula>
    </cfRule>
  </conditionalFormatting>
  <conditionalFormatting sqref="M43">
    <cfRule type="containsText" dxfId="783" priority="95" operator="containsText" text="FXD">
      <formula>NOT(ISERROR(SEARCH("FXD",M43)))</formula>
    </cfRule>
    <cfRule type="containsText" dxfId="782" priority="96" operator="containsText" text="RITE">
      <formula>NOT(ISERROR(SEARCH("RITE",M43)))</formula>
    </cfRule>
    <cfRule type="containsText" dxfId="781" priority="97" operator="containsText" text="RONG">
      <formula>NOT(ISERROR(SEARCH("RONG",M43)))</formula>
    </cfRule>
    <cfRule type="containsText" dxfId="780" priority="98" operator="containsText" text="ON LOCATION">
      <formula>NOT(ISERROR(SEARCH("ON LOCATION",M43)))</formula>
    </cfRule>
  </conditionalFormatting>
  <conditionalFormatting sqref="C18">
    <cfRule type="containsText" dxfId="779" priority="70" operator="containsText" text="DFP">
      <formula>NOT(ISERROR(SEARCH("DFP",C18)))</formula>
    </cfRule>
  </conditionalFormatting>
  <conditionalFormatting sqref="B3:B5">
    <cfRule type="containsText" dxfId="778" priority="85" stopIfTrue="1" operator="containsText" text="FXD">
      <formula>NOT(ISERROR(SEARCH("FXD",B3)))</formula>
    </cfRule>
    <cfRule type="containsText" dxfId="777" priority="86" operator="containsText" text="RITE">
      <formula>NOT(ISERROR(SEARCH("RITE",B3)))</formula>
    </cfRule>
    <cfRule type="containsText" dxfId="776" priority="87" operator="containsText" text="RONG">
      <formula>NOT(ISERROR(SEARCH("RONG",B3)))</formula>
    </cfRule>
    <cfRule type="containsText" dxfId="775" priority="88" operator="containsText" text="ON LOCATION">
      <formula>NOT(ISERROR(SEARCH("ON LOCATION",B3)))</formula>
    </cfRule>
    <cfRule type="containsText" dxfId="774" priority="89" operator="containsText" text="FXD">
      <formula>NOT(ISERROR(SEARCH("FXD",B3)))</formula>
    </cfRule>
  </conditionalFormatting>
  <conditionalFormatting sqref="B3:B5">
    <cfRule type="containsText" dxfId="773" priority="91" operator="containsText" text="FXD">
      <formula>NOT(ISERROR(SEARCH("FXD",B3)))</formula>
    </cfRule>
    <cfRule type="containsText" dxfId="772" priority="92" operator="containsText" text="RITE">
      <formula>NOT(ISERROR(SEARCH("RITE",B3)))</formula>
    </cfRule>
    <cfRule type="containsText" dxfId="771" priority="93" operator="containsText" text="RONG">
      <formula>NOT(ISERROR(SEARCH("RONG",B3)))</formula>
    </cfRule>
    <cfRule type="containsText" dxfId="770" priority="94" operator="containsText" text="ON LOCATION">
      <formula>NOT(ISERROR(SEARCH("ON LOCATION",B3)))</formula>
    </cfRule>
  </conditionalFormatting>
  <conditionalFormatting sqref="C2:C5">
    <cfRule type="containsText" dxfId="769" priority="90" operator="containsText" text="DFP">
      <formula>NOT(ISERROR(SEARCH("DFP",C2)))</formula>
    </cfRule>
  </conditionalFormatting>
  <conditionalFormatting sqref="B14:B17">
    <cfRule type="containsText" dxfId="768" priority="81" operator="containsText" text="FXD">
      <formula>NOT(ISERROR(SEARCH("FXD",B14)))</formula>
    </cfRule>
    <cfRule type="containsText" dxfId="767" priority="82" operator="containsText" text="RITE">
      <formula>NOT(ISERROR(SEARCH("RITE",B14)))</formula>
    </cfRule>
    <cfRule type="containsText" dxfId="766" priority="83" operator="containsText" text="RONG">
      <formula>NOT(ISERROR(SEARCH("RONG",B14)))</formula>
    </cfRule>
    <cfRule type="containsText" dxfId="765" priority="84" operator="containsText" text="ON LOCATION">
      <formula>NOT(ISERROR(SEARCH("ON LOCATION",B14)))</formula>
    </cfRule>
  </conditionalFormatting>
  <conditionalFormatting sqref="C14:C17">
    <cfRule type="containsText" dxfId="764" priority="80" operator="containsText" text="DFP">
      <formula>NOT(ISERROR(SEARCH("DFP",C14)))</formula>
    </cfRule>
  </conditionalFormatting>
  <conditionalFormatting sqref="C13">
    <cfRule type="containsText" dxfId="759" priority="75" operator="containsText" text="DFP">
      <formula>NOT(ISERROR(SEARCH("DFP",C13)))</formula>
    </cfRule>
  </conditionalFormatting>
  <conditionalFormatting sqref="B18">
    <cfRule type="containsText" dxfId="758" priority="71" operator="containsText" text="FXD">
      <formula>NOT(ISERROR(SEARCH("FXD",B18)))</formula>
    </cfRule>
    <cfRule type="containsText" dxfId="757" priority="72" operator="containsText" text="RITE">
      <formula>NOT(ISERROR(SEARCH("RITE",B18)))</formula>
    </cfRule>
    <cfRule type="containsText" dxfId="756" priority="73" operator="containsText" text="RONG">
      <formula>NOT(ISERROR(SEARCH("RONG",B18)))</formula>
    </cfRule>
    <cfRule type="containsText" dxfId="755" priority="74" operator="containsText" text="ON LOCATION">
      <formula>NOT(ISERROR(SEARCH("ON LOCATION",B18)))</formula>
    </cfRule>
  </conditionalFormatting>
  <conditionalFormatting sqref="I30:I31">
    <cfRule type="containsText" dxfId="754" priority="66" operator="containsText" text="FXD">
      <formula>NOT(ISERROR(SEARCH("FXD",I30)))</formula>
    </cfRule>
    <cfRule type="containsText" dxfId="753" priority="67" operator="containsText" text="RITE">
      <formula>NOT(ISERROR(SEARCH("RITE",I30)))</formula>
    </cfRule>
    <cfRule type="containsText" dxfId="752" priority="68" operator="containsText" text="RONG">
      <formula>NOT(ISERROR(SEARCH("RONG",I30)))</formula>
    </cfRule>
    <cfRule type="containsText" dxfId="751" priority="69" operator="containsText" text="ON LOCATION">
      <formula>NOT(ISERROR(SEARCH("ON LOCATION",I30)))</formula>
    </cfRule>
  </conditionalFormatting>
  <conditionalFormatting sqref="B32:B34">
    <cfRule type="containsText" dxfId="750" priority="62" operator="containsText" text="FXD">
      <formula>NOT(ISERROR(SEARCH("FXD",B32)))</formula>
    </cfRule>
    <cfRule type="containsText" dxfId="749" priority="63" operator="containsText" text="RITE">
      <formula>NOT(ISERROR(SEARCH("RITE",B32)))</formula>
    </cfRule>
    <cfRule type="containsText" dxfId="748" priority="64" operator="containsText" text="RONG">
      <formula>NOT(ISERROR(SEARCH("RONG",B32)))</formula>
    </cfRule>
    <cfRule type="containsText" dxfId="747" priority="65" operator="containsText" text="ON LOCATION">
      <formula>NOT(ISERROR(SEARCH("ON LOCATION",B32)))</formula>
    </cfRule>
  </conditionalFormatting>
  <conditionalFormatting sqref="C32">
    <cfRule type="containsText" dxfId="746" priority="61" operator="containsText" text="DFP">
      <formula>NOT(ISERROR(SEARCH("DFP",C32)))</formula>
    </cfRule>
  </conditionalFormatting>
  <conditionalFormatting sqref="B33:B34">
    <cfRule type="containsText" dxfId="745" priority="57" operator="containsText" text="FXD">
      <formula>NOT(ISERROR(SEARCH("FXD",B33)))</formula>
    </cfRule>
    <cfRule type="containsText" dxfId="744" priority="58" operator="containsText" text="RITE">
      <formula>NOT(ISERROR(SEARCH("RITE",B33)))</formula>
    </cfRule>
    <cfRule type="containsText" dxfId="743" priority="59" operator="containsText" text="RONG">
      <formula>NOT(ISERROR(SEARCH("RONG",B33)))</formula>
    </cfRule>
    <cfRule type="containsText" dxfId="742" priority="60" operator="containsText" text="ON LOCATION">
      <formula>NOT(ISERROR(SEARCH("ON LOCATION",B33)))</formula>
    </cfRule>
  </conditionalFormatting>
  <conditionalFormatting sqref="C33:C34">
    <cfRule type="containsText" dxfId="741" priority="56" operator="containsText" text="DFP">
      <formula>NOT(ISERROR(SEARCH("DFP",C33)))</formula>
    </cfRule>
  </conditionalFormatting>
  <conditionalFormatting sqref="B46:B47">
    <cfRule type="containsText" dxfId="740" priority="47" operator="containsText" text="FXD">
      <formula>NOT(ISERROR(SEARCH("FXD",B46)))</formula>
    </cfRule>
    <cfRule type="containsText" dxfId="739" priority="48" operator="containsText" text="RITE">
      <formula>NOT(ISERROR(SEARCH("RITE",B46)))</formula>
    </cfRule>
    <cfRule type="containsText" dxfId="738" priority="49" operator="containsText" text="RONG">
      <formula>NOT(ISERROR(SEARCH("RONG",B46)))</formula>
    </cfRule>
    <cfRule type="containsText" dxfId="737" priority="50" operator="containsText" text="ON LOCATION">
      <formula>NOT(ISERROR(SEARCH("ON LOCATION",B46)))</formula>
    </cfRule>
  </conditionalFormatting>
  <conditionalFormatting sqref="C46:C47">
    <cfRule type="containsText" dxfId="736" priority="46" operator="containsText" text="DFP">
      <formula>NOT(ISERROR(SEARCH("DFP",C46)))</formula>
    </cfRule>
  </conditionalFormatting>
  <conditionalFormatting sqref="B58:B59">
    <cfRule type="containsText" dxfId="735" priority="42" operator="containsText" text="FXD">
      <formula>NOT(ISERROR(SEARCH("FXD",B58)))</formula>
    </cfRule>
    <cfRule type="containsText" dxfId="734" priority="43" operator="containsText" text="RITE">
      <formula>NOT(ISERROR(SEARCH("RITE",B58)))</formula>
    </cfRule>
    <cfRule type="containsText" dxfId="733" priority="44" operator="containsText" text="RONG">
      <formula>NOT(ISERROR(SEARCH("RONG",B58)))</formula>
    </cfRule>
    <cfRule type="containsText" dxfId="732" priority="45" operator="containsText" text="ON LOCATION">
      <formula>NOT(ISERROR(SEARCH("ON LOCATION",B58)))</formula>
    </cfRule>
  </conditionalFormatting>
  <conditionalFormatting sqref="B58:B59">
    <cfRule type="containsText" dxfId="731" priority="38" operator="containsText" text="FXD">
      <formula>NOT(ISERROR(SEARCH("FXD",B58)))</formula>
    </cfRule>
    <cfRule type="containsText" dxfId="730" priority="39" operator="containsText" text="RITE">
      <formula>NOT(ISERROR(SEARCH("RITE",B58)))</formula>
    </cfRule>
    <cfRule type="containsText" dxfId="729" priority="40" operator="containsText" text="RONG">
      <formula>NOT(ISERROR(SEARCH("RONG",B58)))</formula>
    </cfRule>
    <cfRule type="containsText" dxfId="728" priority="41" operator="containsText" text="ON LOCATION">
      <formula>NOT(ISERROR(SEARCH("ON LOCATION",B58)))</formula>
    </cfRule>
  </conditionalFormatting>
  <conditionalFormatting sqref="C58:C59">
    <cfRule type="containsText" dxfId="727" priority="37" operator="containsText" text="DFP">
      <formula>NOT(ISERROR(SEARCH("DFP",C58)))</formula>
    </cfRule>
  </conditionalFormatting>
  <conditionalFormatting sqref="B2">
    <cfRule type="containsText" dxfId="726" priority="33" operator="containsText" text="FXD">
      <formula>NOT(ISERROR(SEARCH("FXD",B2)))</formula>
    </cfRule>
    <cfRule type="containsText" dxfId="725" priority="34" operator="containsText" text="RITE">
      <formula>NOT(ISERROR(SEARCH("RITE",B2)))</formula>
    </cfRule>
    <cfRule type="containsText" dxfId="724" priority="35" operator="containsText" text="RONG">
      <formula>NOT(ISERROR(SEARCH("RONG",B2)))</formula>
    </cfRule>
    <cfRule type="containsText" dxfId="723" priority="36" operator="containsText" text="ON LOCATION">
      <formula>NOT(ISERROR(SEARCH("ON LOCATION",B2)))</formula>
    </cfRule>
  </conditionalFormatting>
  <conditionalFormatting sqref="B2">
    <cfRule type="containsText" dxfId="722" priority="28" stopIfTrue="1" operator="containsText" text="FXD">
      <formula>NOT(ISERROR(SEARCH("FXD",B2)))</formula>
    </cfRule>
    <cfRule type="containsText" dxfId="721" priority="29" operator="containsText" text="RITE">
      <formula>NOT(ISERROR(SEARCH("RITE",B2)))</formula>
    </cfRule>
    <cfRule type="containsText" dxfId="720" priority="30" operator="containsText" text="RONG">
      <formula>NOT(ISERROR(SEARCH("RONG",B2)))</formula>
    </cfRule>
    <cfRule type="containsText" dxfId="719" priority="31" operator="containsText" text="ON LOCATION">
      <formula>NOT(ISERROR(SEARCH("ON LOCATION",B2)))</formula>
    </cfRule>
    <cfRule type="containsText" dxfId="718" priority="32" operator="containsText" text="FXD">
      <formula>NOT(ISERROR(SEARCH("FXD",B2)))</formula>
    </cfRule>
  </conditionalFormatting>
  <conditionalFormatting sqref="B7">
    <cfRule type="containsText" dxfId="717" priority="24" operator="containsText" text="FXD">
      <formula>NOT(ISERROR(SEARCH("FXD",B7)))</formula>
    </cfRule>
    <cfRule type="containsText" dxfId="716" priority="25" operator="containsText" text="RITE">
      <formula>NOT(ISERROR(SEARCH("RITE",B7)))</formula>
    </cfRule>
    <cfRule type="containsText" dxfId="715" priority="26" operator="containsText" text="RONG">
      <formula>NOT(ISERROR(SEARCH("RONG",B7)))</formula>
    </cfRule>
    <cfRule type="containsText" dxfId="714" priority="27" operator="containsText" text="ON LOCATION">
      <formula>NOT(ISERROR(SEARCH("ON LOCATION",B7)))</formula>
    </cfRule>
  </conditionalFormatting>
  <conditionalFormatting sqref="B7">
    <cfRule type="containsText" dxfId="713" priority="19" stopIfTrue="1" operator="containsText" text="FXD">
      <formula>NOT(ISERROR(SEARCH("FXD",B7)))</formula>
    </cfRule>
    <cfRule type="containsText" dxfId="712" priority="20" operator="containsText" text="RITE">
      <formula>NOT(ISERROR(SEARCH("RITE",B7)))</formula>
    </cfRule>
    <cfRule type="containsText" dxfId="711" priority="21" operator="containsText" text="RONG">
      <formula>NOT(ISERROR(SEARCH("RONG",B7)))</formula>
    </cfRule>
    <cfRule type="containsText" dxfId="710" priority="22" operator="containsText" text="ON LOCATION">
      <formula>NOT(ISERROR(SEARCH("ON LOCATION",B7)))</formula>
    </cfRule>
    <cfRule type="containsText" dxfId="709" priority="23" operator="containsText" text="FXD">
      <formula>NOT(ISERROR(SEARCH("FXD",B7)))</formula>
    </cfRule>
  </conditionalFormatting>
  <conditionalFormatting sqref="B13">
    <cfRule type="containsText" dxfId="708" priority="15" operator="containsText" text="FXD">
      <formula>NOT(ISERROR(SEARCH("FXD",B13)))</formula>
    </cfRule>
    <cfRule type="containsText" dxfId="707" priority="16" operator="containsText" text="RITE">
      <formula>NOT(ISERROR(SEARCH("RITE",B13)))</formula>
    </cfRule>
    <cfRule type="containsText" dxfId="706" priority="17" operator="containsText" text="RONG">
      <formula>NOT(ISERROR(SEARCH("RONG",B13)))</formula>
    </cfRule>
    <cfRule type="containsText" dxfId="705" priority="18" operator="containsText" text="ON LOCATION">
      <formula>NOT(ISERROR(SEARCH("ON LOCATION",B13)))</formula>
    </cfRule>
  </conditionalFormatting>
  <conditionalFormatting sqref="B13">
    <cfRule type="containsText" dxfId="704" priority="10" stopIfTrue="1" operator="containsText" text="FXD">
      <formula>NOT(ISERROR(SEARCH("FXD",B13)))</formula>
    </cfRule>
    <cfRule type="containsText" dxfId="703" priority="11" operator="containsText" text="RITE">
      <formula>NOT(ISERROR(SEARCH("RITE",B13)))</formula>
    </cfRule>
    <cfRule type="containsText" dxfId="702" priority="12" operator="containsText" text="RONG">
      <formula>NOT(ISERROR(SEARCH("RONG",B13)))</formula>
    </cfRule>
    <cfRule type="containsText" dxfId="701" priority="13" operator="containsText" text="ON LOCATION">
      <formula>NOT(ISERROR(SEARCH("ON LOCATION",B13)))</formula>
    </cfRule>
    <cfRule type="containsText" dxfId="700" priority="14" operator="containsText" text="FXD">
      <formula>NOT(ISERROR(SEARCH("FXD",B13)))</formula>
    </cfRule>
  </conditionalFormatting>
  <conditionalFormatting sqref="B20">
    <cfRule type="containsText" dxfId="699" priority="6" operator="containsText" text="FXD">
      <formula>NOT(ISERROR(SEARCH("FXD",B20)))</formula>
    </cfRule>
    <cfRule type="containsText" dxfId="698" priority="7" operator="containsText" text="RITE">
      <formula>NOT(ISERROR(SEARCH("RITE",B20)))</formula>
    </cfRule>
    <cfRule type="containsText" dxfId="697" priority="8" operator="containsText" text="RONG">
      <formula>NOT(ISERROR(SEARCH("RONG",B20)))</formula>
    </cfRule>
    <cfRule type="containsText" dxfId="696" priority="9" operator="containsText" text="ON LOCATION">
      <formula>NOT(ISERROR(SEARCH("ON LOCATION",B20)))</formula>
    </cfRule>
  </conditionalFormatting>
  <conditionalFormatting sqref="B20">
    <cfRule type="containsText" dxfId="695" priority="1" stopIfTrue="1" operator="containsText" text="FXD">
      <formula>NOT(ISERROR(SEARCH("FXD",B20)))</formula>
    </cfRule>
    <cfRule type="containsText" dxfId="694" priority="2" operator="containsText" text="RITE">
      <formula>NOT(ISERROR(SEARCH("RITE",B20)))</formula>
    </cfRule>
    <cfRule type="containsText" dxfId="693" priority="3" operator="containsText" text="RONG">
      <formula>NOT(ISERROR(SEARCH("RONG",B20)))</formula>
    </cfRule>
    <cfRule type="containsText" dxfId="692" priority="4" operator="containsText" text="ON LOCATION">
      <formula>NOT(ISERROR(SEARCH("ON LOCATION",B20)))</formula>
    </cfRule>
    <cfRule type="containsText" dxfId="691" priority="5" operator="containsText" text="FXD">
      <formula>NOT(ISERROR(SEARCH("FXD",B20)))</formula>
    </cfRule>
  </conditionalFormatting>
  <pageMargins left="0.7" right="0.7" top="0.75" bottom="0.75" header="0.3" footer="0.3"/>
  <pageSetup orientation="portrait" horizontalDpi="300" verticalDpi="300" r:id="rId1"/>
  <headerFooter>
    <oddFooter>&amp;C&amp;1#&amp;"Calibri"&amp;10&amp;K000000Schlumberger-Private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DF433-22B8-4890-B312-9D22BB668187}">
  <dimension ref="B2:S35"/>
  <sheetViews>
    <sheetView zoomScale="85" zoomScaleNormal="85" workbookViewId="0">
      <selection activeCell="B13" sqref="B13"/>
    </sheetView>
  </sheetViews>
  <sheetFormatPr defaultRowHeight="15" x14ac:dyDescent="0.25"/>
  <cols>
    <col min="2" max="2" width="23.7109375" style="1" bestFit="1" customWidth="1"/>
    <col min="3" max="3" width="9.140625" style="1"/>
    <col min="4" max="4" width="14.28515625" style="1" bestFit="1" customWidth="1"/>
    <col min="5" max="5" width="21.85546875" style="1" bestFit="1" customWidth="1"/>
    <col min="6" max="6" width="15.42578125" style="1" bestFit="1" customWidth="1"/>
    <col min="7" max="7" width="12.28515625" style="1" bestFit="1" customWidth="1"/>
    <col min="8" max="9" width="9.140625" style="1"/>
    <col min="11" max="11" width="9.85546875" style="1" bestFit="1" customWidth="1"/>
    <col min="12" max="12" width="14.42578125" style="1" bestFit="1" customWidth="1"/>
    <col min="13" max="13" width="14.42578125" style="1" customWidth="1"/>
    <col min="14" max="14" width="9.140625" style="1"/>
    <col min="16" max="16" width="14.85546875" bestFit="1" customWidth="1"/>
    <col min="19" max="19" width="9.85546875" bestFit="1" customWidth="1"/>
  </cols>
  <sheetData>
    <row r="2" spans="2:4" x14ac:dyDescent="0.25">
      <c r="B2" s="57" t="s">
        <v>185</v>
      </c>
      <c r="C2" s="39" t="s">
        <v>15</v>
      </c>
      <c r="D2" s="39" t="s">
        <v>16</v>
      </c>
    </row>
    <row r="3" spans="2:4" x14ac:dyDescent="0.25">
      <c r="B3" s="2" t="s">
        <v>12</v>
      </c>
      <c r="C3" s="2" t="s">
        <v>17</v>
      </c>
      <c r="D3" s="2" t="s">
        <v>18</v>
      </c>
    </row>
    <row r="4" spans="2:4" x14ac:dyDescent="0.25">
      <c r="B4" s="2" t="s">
        <v>13</v>
      </c>
      <c r="C4" s="2" t="s">
        <v>19</v>
      </c>
      <c r="D4" s="2" t="s">
        <v>20</v>
      </c>
    </row>
    <row r="5" spans="2:4" x14ac:dyDescent="0.25">
      <c r="B5" s="2" t="s">
        <v>14</v>
      </c>
      <c r="C5" s="2" t="s">
        <v>21</v>
      </c>
      <c r="D5" s="2" t="s">
        <v>22</v>
      </c>
    </row>
    <row r="6" spans="2:4" x14ac:dyDescent="0.25">
      <c r="B6" s="2" t="s">
        <v>25</v>
      </c>
      <c r="C6" s="2" t="s">
        <v>23</v>
      </c>
      <c r="D6" s="2" t="s">
        <v>24</v>
      </c>
    </row>
    <row r="8" spans="2:4" x14ac:dyDescent="0.25">
      <c r="B8" s="57" t="s">
        <v>185</v>
      </c>
      <c r="C8" s="11" t="s">
        <v>15</v>
      </c>
      <c r="D8" s="11" t="s">
        <v>16</v>
      </c>
    </row>
    <row r="9" spans="2:4" x14ac:dyDescent="0.25">
      <c r="B9" s="2" t="s">
        <v>62</v>
      </c>
      <c r="C9" s="2">
        <v>28.13</v>
      </c>
      <c r="D9" s="2">
        <v>31.65</v>
      </c>
    </row>
    <row r="10" spans="2:4" x14ac:dyDescent="0.25">
      <c r="B10" s="2" t="s">
        <v>63</v>
      </c>
      <c r="C10" s="2">
        <v>31.63</v>
      </c>
      <c r="D10" s="2">
        <v>35.15</v>
      </c>
    </row>
    <row r="11" spans="2:4" x14ac:dyDescent="0.25">
      <c r="B11" s="2" t="s">
        <v>64</v>
      </c>
      <c r="C11" s="2">
        <v>34.130000000000003</v>
      </c>
      <c r="D11" s="2">
        <v>37.65</v>
      </c>
    </row>
    <row r="13" spans="2:4" x14ac:dyDescent="0.25">
      <c r="B13" s="57" t="s">
        <v>186</v>
      </c>
      <c r="C13" s="39" t="s">
        <v>15</v>
      </c>
      <c r="D13" s="39" t="s">
        <v>16</v>
      </c>
    </row>
    <row r="14" spans="2:4" x14ac:dyDescent="0.25">
      <c r="B14" s="2" t="s">
        <v>123</v>
      </c>
      <c r="C14" s="2" t="s">
        <v>124</v>
      </c>
      <c r="D14" s="2" t="s">
        <v>125</v>
      </c>
    </row>
    <row r="15" spans="2:4" x14ac:dyDescent="0.25">
      <c r="B15" s="2" t="s">
        <v>126</v>
      </c>
      <c r="C15" s="2" t="s">
        <v>127</v>
      </c>
      <c r="D15" s="2" t="s">
        <v>128</v>
      </c>
    </row>
    <row r="16" spans="2:4" x14ac:dyDescent="0.25">
      <c r="B16" s="2" t="s">
        <v>129</v>
      </c>
      <c r="C16" s="2" t="s">
        <v>130</v>
      </c>
      <c r="D16" s="2" t="s">
        <v>131</v>
      </c>
    </row>
    <row r="17" spans="2:19" x14ac:dyDescent="0.25">
      <c r="B17" s="2" t="s">
        <v>132</v>
      </c>
      <c r="C17" s="2" t="s">
        <v>124</v>
      </c>
      <c r="D17" s="2" t="s">
        <v>125</v>
      </c>
    </row>
    <row r="18" spans="2:19" x14ac:dyDescent="0.25">
      <c r="B18" s="2" t="s">
        <v>133</v>
      </c>
      <c r="C18" s="2" t="s">
        <v>124</v>
      </c>
      <c r="D18" s="2" t="s">
        <v>125</v>
      </c>
    </row>
    <row r="19" spans="2:19" x14ac:dyDescent="0.25">
      <c r="B19"/>
      <c r="C19"/>
      <c r="D19"/>
      <c r="E19"/>
      <c r="F19"/>
      <c r="G19"/>
      <c r="H19"/>
      <c r="I19"/>
      <c r="K19"/>
    </row>
    <row r="20" spans="2:19" x14ac:dyDescent="0.25">
      <c r="B20" s="57" t="s">
        <v>186</v>
      </c>
      <c r="C20" s="11" t="s">
        <v>15</v>
      </c>
      <c r="D20" s="11" t="s">
        <v>16</v>
      </c>
      <c r="E20" s="11" t="s">
        <v>33</v>
      </c>
    </row>
    <row r="21" spans="2:19" x14ac:dyDescent="0.25">
      <c r="B21" s="2" t="s">
        <v>26</v>
      </c>
      <c r="C21" s="2" t="s">
        <v>28</v>
      </c>
      <c r="D21" s="2">
        <v>24.36</v>
      </c>
      <c r="E21" s="2">
        <f>(D21+2.5)</f>
        <v>26.86</v>
      </c>
    </row>
    <row r="22" spans="2:19" x14ac:dyDescent="0.25">
      <c r="B22" s="2" t="s">
        <v>27</v>
      </c>
      <c r="C22" s="2" t="s">
        <v>29</v>
      </c>
      <c r="D22" s="2">
        <v>27.76</v>
      </c>
      <c r="E22" s="2">
        <f t="shared" ref="E22:E25" si="0">(D22+2.5)</f>
        <v>30.26</v>
      </c>
    </row>
    <row r="23" spans="2:19" x14ac:dyDescent="0.25">
      <c r="B23" s="2" t="s">
        <v>7</v>
      </c>
      <c r="C23" s="2" t="s">
        <v>30</v>
      </c>
      <c r="D23" s="2">
        <v>30.16</v>
      </c>
      <c r="E23" s="2">
        <f t="shared" si="0"/>
        <v>32.659999999999997</v>
      </c>
    </row>
    <row r="24" spans="2:19" x14ac:dyDescent="0.25">
      <c r="B24" s="2" t="s">
        <v>9</v>
      </c>
      <c r="C24" s="2" t="s">
        <v>31</v>
      </c>
      <c r="D24" s="2">
        <v>32.56</v>
      </c>
      <c r="E24" s="2">
        <f t="shared" si="0"/>
        <v>35.06</v>
      </c>
    </row>
    <row r="25" spans="2:19" x14ac:dyDescent="0.25">
      <c r="B25" s="2" t="s">
        <v>8</v>
      </c>
      <c r="C25" s="2" t="s">
        <v>32</v>
      </c>
      <c r="D25" s="2">
        <v>34.36</v>
      </c>
      <c r="E25" s="2">
        <f t="shared" si="0"/>
        <v>36.86</v>
      </c>
    </row>
    <row r="27" spans="2:19" x14ac:dyDescent="0.25">
      <c r="F27" s="1" t="s">
        <v>143</v>
      </c>
      <c r="L27" s="1" t="s">
        <v>145</v>
      </c>
      <c r="P27" t="s">
        <v>146</v>
      </c>
    </row>
    <row r="28" spans="2:19" x14ac:dyDescent="0.25">
      <c r="B28" s="58" t="s">
        <v>36</v>
      </c>
      <c r="C28" s="58" t="s">
        <v>37</v>
      </c>
      <c r="D28" s="59" t="s">
        <v>72</v>
      </c>
      <c r="E28" s="59"/>
      <c r="F28" s="59"/>
      <c r="G28" s="10" t="s">
        <v>1</v>
      </c>
      <c r="H28" s="59" t="s">
        <v>2</v>
      </c>
      <c r="I28" s="59"/>
      <c r="K28" s="60" t="s">
        <v>73</v>
      </c>
      <c r="L28" s="58" t="s">
        <v>10</v>
      </c>
      <c r="M28" s="58"/>
      <c r="O28" s="63" t="s">
        <v>74</v>
      </c>
      <c r="P28" s="64"/>
      <c r="Q28" s="11" t="s">
        <v>76</v>
      </c>
      <c r="R28" s="60" t="s">
        <v>49</v>
      </c>
      <c r="S28" s="60"/>
    </row>
    <row r="29" spans="2:19" x14ac:dyDescent="0.25">
      <c r="B29" s="58"/>
      <c r="C29" s="58"/>
      <c r="D29" s="4" t="s">
        <v>3</v>
      </c>
      <c r="E29" s="4" t="s">
        <v>4</v>
      </c>
      <c r="F29" s="4" t="s">
        <v>41</v>
      </c>
      <c r="G29" s="4" t="s">
        <v>5</v>
      </c>
      <c r="H29" s="4" t="s">
        <v>5</v>
      </c>
      <c r="I29" s="4" t="s">
        <v>6</v>
      </c>
      <c r="K29" s="60"/>
      <c r="L29" s="4" t="s">
        <v>11</v>
      </c>
      <c r="M29" s="4" t="s">
        <v>6</v>
      </c>
      <c r="O29" s="11" t="s">
        <v>75</v>
      </c>
      <c r="P29" s="11" t="s">
        <v>41</v>
      </c>
      <c r="Q29" s="11" t="s">
        <v>5</v>
      </c>
      <c r="R29" s="4" t="s">
        <v>11</v>
      </c>
      <c r="S29" s="4" t="s">
        <v>6</v>
      </c>
    </row>
    <row r="30" spans="2:19" x14ac:dyDescent="0.25">
      <c r="B30"/>
      <c r="C30"/>
      <c r="D30"/>
      <c r="E30" s="8">
        <v>78.06</v>
      </c>
      <c r="F30" s="2">
        <f>(E30-61.955)</f>
        <v>16.105000000000004</v>
      </c>
      <c r="G30" s="8">
        <v>9.125</v>
      </c>
      <c r="H30" s="2">
        <f>(F30+G30+3.4)</f>
        <v>28.630000000000003</v>
      </c>
      <c r="I30" s="2" t="s">
        <v>7</v>
      </c>
      <c r="K30" s="8">
        <v>119.3125</v>
      </c>
      <c r="L30" s="2">
        <f>K30-99.178</f>
        <v>20.134500000000003</v>
      </c>
      <c r="M30" s="2" t="s">
        <v>13</v>
      </c>
      <c r="O30" s="8">
        <v>119.3125</v>
      </c>
      <c r="P30" s="2">
        <f>(O30-97.5)</f>
        <v>21.8125</v>
      </c>
      <c r="Q30" s="8">
        <v>14.5</v>
      </c>
      <c r="R30" s="2">
        <f>(P30+Q30-1.838)</f>
        <v>34.474499999999999</v>
      </c>
      <c r="S30" t="s">
        <v>63</v>
      </c>
    </row>
    <row r="31" spans="2:19" x14ac:dyDescent="0.25">
      <c r="B31"/>
      <c r="C31"/>
      <c r="D31"/>
      <c r="E31"/>
      <c r="F31"/>
      <c r="G31"/>
      <c r="H31"/>
      <c r="I31"/>
      <c r="O31" s="1"/>
      <c r="P31" s="1"/>
      <c r="Q31" s="1"/>
      <c r="R31" s="1"/>
      <c r="S31" s="1"/>
    </row>
    <row r="32" spans="2:19" x14ac:dyDescent="0.25">
      <c r="F32" s="1" t="s">
        <v>144</v>
      </c>
      <c r="P32" t="s">
        <v>147</v>
      </c>
    </row>
    <row r="33" spans="2:19" x14ac:dyDescent="0.25">
      <c r="B33" s="58" t="s">
        <v>36</v>
      </c>
      <c r="C33" s="58" t="s">
        <v>37</v>
      </c>
      <c r="D33" s="59" t="s">
        <v>72</v>
      </c>
      <c r="E33" s="59"/>
      <c r="F33" s="59"/>
      <c r="G33" s="38" t="s">
        <v>1</v>
      </c>
      <c r="H33" s="59" t="s">
        <v>121</v>
      </c>
      <c r="I33" s="59"/>
      <c r="O33" s="63" t="s">
        <v>74</v>
      </c>
      <c r="P33" s="64"/>
      <c r="Q33" s="39" t="s">
        <v>76</v>
      </c>
      <c r="R33" s="60" t="s">
        <v>49</v>
      </c>
      <c r="S33" s="60"/>
    </row>
    <row r="34" spans="2:19" x14ac:dyDescent="0.25">
      <c r="B34" s="58"/>
      <c r="C34" s="58"/>
      <c r="D34" s="4" t="s">
        <v>3</v>
      </c>
      <c r="E34" s="4" t="s">
        <v>4</v>
      </c>
      <c r="F34" s="4" t="s">
        <v>41</v>
      </c>
      <c r="G34" s="4" t="s">
        <v>5</v>
      </c>
      <c r="H34" s="4" t="s">
        <v>5</v>
      </c>
      <c r="I34" s="4" t="s">
        <v>6</v>
      </c>
      <c r="O34" s="39" t="s">
        <v>75</v>
      </c>
      <c r="P34" s="39" t="s">
        <v>41</v>
      </c>
      <c r="Q34" s="39" t="s">
        <v>5</v>
      </c>
      <c r="R34" s="4" t="s">
        <v>11</v>
      </c>
      <c r="S34" s="4" t="s">
        <v>6</v>
      </c>
    </row>
    <row r="35" spans="2:19" x14ac:dyDescent="0.25">
      <c r="E35" s="8">
        <v>78.06</v>
      </c>
      <c r="F35" s="2">
        <f>(E35-61.955)</f>
        <v>16.105000000000004</v>
      </c>
      <c r="G35" s="43" t="s">
        <v>122</v>
      </c>
      <c r="H35" s="1">
        <f>F35-1.678</f>
        <v>14.427000000000003</v>
      </c>
      <c r="O35" s="8">
        <v>114</v>
      </c>
      <c r="P35" s="2">
        <f>(O35-97.5)</f>
        <v>16.5</v>
      </c>
      <c r="Q35" s="8">
        <v>14.5</v>
      </c>
      <c r="R35">
        <f>P35+Q35+3.257</f>
        <v>34.256999999999998</v>
      </c>
      <c r="S35" t="s">
        <v>63</v>
      </c>
    </row>
  </sheetData>
  <mergeCells count="14">
    <mergeCell ref="R33:S33"/>
    <mergeCell ref="B33:B34"/>
    <mergeCell ref="C33:C34"/>
    <mergeCell ref="D33:F33"/>
    <mergeCell ref="H33:I33"/>
    <mergeCell ref="O33:P33"/>
    <mergeCell ref="O28:P28"/>
    <mergeCell ref="R28:S28"/>
    <mergeCell ref="B28:B29"/>
    <mergeCell ref="C28:C29"/>
    <mergeCell ref="D28:F28"/>
    <mergeCell ref="H28:I28"/>
    <mergeCell ref="K28:K29"/>
    <mergeCell ref="L28:M28"/>
  </mergeCells>
  <conditionalFormatting sqref="B9:B12 B21:B29">
    <cfRule type="containsText" dxfId="690" priority="94" operator="containsText" text="FXD">
      <formula>NOT(ISERROR(SEARCH("FXD",B9)))</formula>
    </cfRule>
    <cfRule type="containsText" dxfId="689" priority="95" operator="containsText" text="RITE">
      <formula>NOT(ISERROR(SEARCH("RITE",B9)))</formula>
    </cfRule>
    <cfRule type="containsText" dxfId="688" priority="96" operator="containsText" text="RONG">
      <formula>NOT(ISERROR(SEARCH("RONG",B9)))</formula>
    </cfRule>
    <cfRule type="containsText" dxfId="687" priority="97" operator="containsText" text="ON LOCATION">
      <formula>NOT(ISERROR(SEARCH("ON LOCATION",B9)))</formula>
    </cfRule>
  </conditionalFormatting>
  <conditionalFormatting sqref="C28:C29">
    <cfRule type="containsText" dxfId="686" priority="93" operator="containsText" text="DFP">
      <formula>NOT(ISERROR(SEARCH("DFP",C28)))</formula>
    </cfRule>
  </conditionalFormatting>
  <conditionalFormatting sqref="B21:B25">
    <cfRule type="containsText" dxfId="681" priority="85" operator="containsText" text="FXD">
      <formula>NOT(ISERROR(SEARCH("FXD",B21)))</formula>
    </cfRule>
    <cfRule type="containsText" dxfId="680" priority="86" operator="containsText" text="RITE">
      <formula>NOT(ISERROR(SEARCH("RITE",B21)))</formula>
    </cfRule>
    <cfRule type="containsText" dxfId="679" priority="87" operator="containsText" text="RONG">
      <formula>NOT(ISERROR(SEARCH("RONG",B21)))</formula>
    </cfRule>
    <cfRule type="containsText" dxfId="678" priority="88" operator="containsText" text="ON LOCATION">
      <formula>NOT(ISERROR(SEARCH("ON LOCATION",B21)))</formula>
    </cfRule>
  </conditionalFormatting>
  <conditionalFormatting sqref="C20:C25">
    <cfRule type="containsText" dxfId="677" priority="84" operator="containsText" text="DFP">
      <formula>NOT(ISERROR(SEARCH("DFP",C20)))</formula>
    </cfRule>
  </conditionalFormatting>
  <conditionalFormatting sqref="C8">
    <cfRule type="containsText" dxfId="676" priority="79" operator="containsText" text="DFP">
      <formula>NOT(ISERROR(SEARCH("DFP",C8)))</formula>
    </cfRule>
  </conditionalFormatting>
  <conditionalFormatting sqref="H30">
    <cfRule type="cellIs" dxfId="675" priority="74" stopIfTrue="1" operator="lessThan">
      <formula>27.81</formula>
    </cfRule>
  </conditionalFormatting>
  <conditionalFormatting sqref="B35:B1048576">
    <cfRule type="containsText" dxfId="674" priority="75" operator="containsText" text="FXD">
      <formula>NOT(ISERROR(SEARCH("FXD",B35)))</formula>
    </cfRule>
    <cfRule type="containsText" dxfId="673" priority="76" operator="containsText" text="RITE">
      <formula>NOT(ISERROR(SEARCH("RITE",B35)))</formula>
    </cfRule>
    <cfRule type="containsText" dxfId="672" priority="77" operator="containsText" text="RONG">
      <formula>NOT(ISERROR(SEARCH("RONG",B35)))</formula>
    </cfRule>
    <cfRule type="containsText" dxfId="671" priority="78" operator="containsText" text="ON LOCATION">
      <formula>NOT(ISERROR(SEARCH("ON LOCATION",B35)))</formula>
    </cfRule>
  </conditionalFormatting>
  <conditionalFormatting sqref="M30">
    <cfRule type="containsText" dxfId="670" priority="70" operator="containsText" text="FXD">
      <formula>NOT(ISERROR(SEARCH("FXD",M30)))</formula>
    </cfRule>
    <cfRule type="containsText" dxfId="669" priority="71" operator="containsText" text="RITE">
      <formula>NOT(ISERROR(SEARCH("RITE",M30)))</formula>
    </cfRule>
    <cfRule type="containsText" dxfId="668" priority="72" operator="containsText" text="RONG">
      <formula>NOT(ISERROR(SEARCH("RONG",M30)))</formula>
    </cfRule>
    <cfRule type="containsText" dxfId="667" priority="73" operator="containsText" text="ON LOCATION">
      <formula>NOT(ISERROR(SEARCH("ON LOCATION",M30)))</formula>
    </cfRule>
  </conditionalFormatting>
  <conditionalFormatting sqref="B33:B34">
    <cfRule type="containsText" dxfId="666" priority="66" operator="containsText" text="FXD">
      <formula>NOT(ISERROR(SEARCH("FXD",B33)))</formula>
    </cfRule>
    <cfRule type="containsText" dxfId="665" priority="67" operator="containsText" text="RITE">
      <formula>NOT(ISERROR(SEARCH("RITE",B33)))</formula>
    </cfRule>
    <cfRule type="containsText" dxfId="664" priority="68" operator="containsText" text="RONG">
      <formula>NOT(ISERROR(SEARCH("RONG",B33)))</formula>
    </cfRule>
    <cfRule type="containsText" dxfId="663" priority="69" operator="containsText" text="ON LOCATION">
      <formula>NOT(ISERROR(SEARCH("ON LOCATION",B33)))</formula>
    </cfRule>
  </conditionalFormatting>
  <conditionalFormatting sqref="C33:C34">
    <cfRule type="containsText" dxfId="662" priority="65" operator="containsText" text="DFP">
      <formula>NOT(ISERROR(SEARCH("DFP",C33)))</formula>
    </cfRule>
  </conditionalFormatting>
  <conditionalFormatting sqref="B32:B34">
    <cfRule type="containsText" dxfId="661" priority="61" operator="containsText" text="FXD">
      <formula>NOT(ISERROR(SEARCH("FXD",B32)))</formula>
    </cfRule>
    <cfRule type="containsText" dxfId="660" priority="62" operator="containsText" text="RITE">
      <formula>NOT(ISERROR(SEARCH("RITE",B32)))</formula>
    </cfRule>
    <cfRule type="containsText" dxfId="659" priority="63" operator="containsText" text="RONG">
      <formula>NOT(ISERROR(SEARCH("RONG",B32)))</formula>
    </cfRule>
    <cfRule type="containsText" dxfId="658" priority="64" operator="containsText" text="ON LOCATION">
      <formula>NOT(ISERROR(SEARCH("ON LOCATION",B32)))</formula>
    </cfRule>
  </conditionalFormatting>
  <conditionalFormatting sqref="B3:B6">
    <cfRule type="containsText" dxfId="657" priority="57" operator="containsText" text="FXD">
      <formula>NOT(ISERROR(SEARCH("FXD",B3)))</formula>
    </cfRule>
    <cfRule type="containsText" dxfId="656" priority="58" operator="containsText" text="RITE">
      <formula>NOT(ISERROR(SEARCH("RITE",B3)))</formula>
    </cfRule>
    <cfRule type="containsText" dxfId="655" priority="59" operator="containsText" text="RONG">
      <formula>NOT(ISERROR(SEARCH("RONG",B3)))</formula>
    </cfRule>
    <cfRule type="containsText" dxfId="654" priority="60" operator="containsText" text="ON LOCATION">
      <formula>NOT(ISERROR(SEARCH("ON LOCATION",B3)))</formula>
    </cfRule>
  </conditionalFormatting>
  <conditionalFormatting sqref="C2:C6">
    <cfRule type="containsText" dxfId="653" priority="56" operator="containsText" text="DFP">
      <formula>NOT(ISERROR(SEARCH("DFP",C2)))</formula>
    </cfRule>
  </conditionalFormatting>
  <conditionalFormatting sqref="B3:B6">
    <cfRule type="containsText" dxfId="652" priority="52" operator="containsText" text="FXD">
      <formula>NOT(ISERROR(SEARCH("FXD",B3)))</formula>
    </cfRule>
    <cfRule type="containsText" dxfId="651" priority="53" operator="containsText" text="RITE">
      <formula>NOT(ISERROR(SEARCH("RITE",B3)))</formula>
    </cfRule>
    <cfRule type="containsText" dxfId="650" priority="54" operator="containsText" text="RONG">
      <formula>NOT(ISERROR(SEARCH("RONG",B3)))</formula>
    </cfRule>
    <cfRule type="containsText" dxfId="649" priority="55" operator="containsText" text="ON LOCATION">
      <formula>NOT(ISERROR(SEARCH("ON LOCATION",B3)))</formula>
    </cfRule>
  </conditionalFormatting>
  <conditionalFormatting sqref="C18">
    <cfRule type="containsText" dxfId="648" priority="37" operator="containsText" text="DFP">
      <formula>NOT(ISERROR(SEARCH("DFP",C18)))</formula>
    </cfRule>
  </conditionalFormatting>
  <conditionalFormatting sqref="B14:B17">
    <cfRule type="containsText" dxfId="647" priority="48" operator="containsText" text="FXD">
      <formula>NOT(ISERROR(SEARCH("FXD",B14)))</formula>
    </cfRule>
    <cfRule type="containsText" dxfId="646" priority="49" operator="containsText" text="RITE">
      <formula>NOT(ISERROR(SEARCH("RITE",B14)))</formula>
    </cfRule>
    <cfRule type="containsText" dxfId="645" priority="50" operator="containsText" text="RONG">
      <formula>NOT(ISERROR(SEARCH("RONG",B14)))</formula>
    </cfRule>
    <cfRule type="containsText" dxfId="644" priority="51" operator="containsText" text="ON LOCATION">
      <formula>NOT(ISERROR(SEARCH("ON LOCATION",B14)))</formula>
    </cfRule>
  </conditionalFormatting>
  <conditionalFormatting sqref="C14:C17">
    <cfRule type="containsText" dxfId="643" priority="47" operator="containsText" text="DFP">
      <formula>NOT(ISERROR(SEARCH("DFP",C14)))</formula>
    </cfRule>
  </conditionalFormatting>
  <conditionalFormatting sqref="C13">
    <cfRule type="containsText" dxfId="638" priority="42" operator="containsText" text="DFP">
      <formula>NOT(ISERROR(SEARCH("DFP",C13)))</formula>
    </cfRule>
  </conditionalFormatting>
  <conditionalFormatting sqref="B18">
    <cfRule type="containsText" dxfId="637" priority="38" operator="containsText" text="FXD">
      <formula>NOT(ISERROR(SEARCH("FXD",B18)))</formula>
    </cfRule>
    <cfRule type="containsText" dxfId="636" priority="39" operator="containsText" text="RITE">
      <formula>NOT(ISERROR(SEARCH("RITE",B18)))</formula>
    </cfRule>
    <cfRule type="containsText" dxfId="635" priority="40" operator="containsText" text="RONG">
      <formula>NOT(ISERROR(SEARCH("RONG",B18)))</formula>
    </cfRule>
    <cfRule type="containsText" dxfId="634" priority="41" operator="containsText" text="ON LOCATION">
      <formula>NOT(ISERROR(SEARCH("ON LOCATION",B18)))</formula>
    </cfRule>
  </conditionalFormatting>
  <conditionalFormatting sqref="B2">
    <cfRule type="containsText" dxfId="633" priority="33" operator="containsText" text="FXD">
      <formula>NOT(ISERROR(SEARCH("FXD",B2)))</formula>
    </cfRule>
    <cfRule type="containsText" dxfId="632" priority="34" operator="containsText" text="RITE">
      <formula>NOT(ISERROR(SEARCH("RITE",B2)))</formula>
    </cfRule>
    <cfRule type="containsText" dxfId="631" priority="35" operator="containsText" text="RONG">
      <formula>NOT(ISERROR(SEARCH("RONG",B2)))</formula>
    </cfRule>
    <cfRule type="containsText" dxfId="630" priority="36" operator="containsText" text="ON LOCATION">
      <formula>NOT(ISERROR(SEARCH("ON LOCATION",B2)))</formula>
    </cfRule>
  </conditionalFormatting>
  <conditionalFormatting sqref="B2">
    <cfRule type="containsText" dxfId="629" priority="28" stopIfTrue="1" operator="containsText" text="FXD">
      <formula>NOT(ISERROR(SEARCH("FXD",B2)))</formula>
    </cfRule>
    <cfRule type="containsText" dxfId="628" priority="29" operator="containsText" text="RITE">
      <formula>NOT(ISERROR(SEARCH("RITE",B2)))</formula>
    </cfRule>
    <cfRule type="containsText" dxfId="627" priority="30" operator="containsText" text="RONG">
      <formula>NOT(ISERROR(SEARCH("RONG",B2)))</formula>
    </cfRule>
    <cfRule type="containsText" dxfId="626" priority="31" operator="containsText" text="ON LOCATION">
      <formula>NOT(ISERROR(SEARCH("ON LOCATION",B2)))</formula>
    </cfRule>
    <cfRule type="containsText" dxfId="625" priority="32" operator="containsText" text="FXD">
      <formula>NOT(ISERROR(SEARCH("FXD",B2)))</formula>
    </cfRule>
  </conditionalFormatting>
  <conditionalFormatting sqref="B8">
    <cfRule type="containsText" dxfId="624" priority="24" operator="containsText" text="FXD">
      <formula>NOT(ISERROR(SEARCH("FXD",B8)))</formula>
    </cfRule>
    <cfRule type="containsText" dxfId="623" priority="25" operator="containsText" text="RITE">
      <formula>NOT(ISERROR(SEARCH("RITE",B8)))</formula>
    </cfRule>
    <cfRule type="containsText" dxfId="622" priority="26" operator="containsText" text="RONG">
      <formula>NOT(ISERROR(SEARCH("RONG",B8)))</formula>
    </cfRule>
    <cfRule type="containsText" dxfId="621" priority="27" operator="containsText" text="ON LOCATION">
      <formula>NOT(ISERROR(SEARCH("ON LOCATION",B8)))</formula>
    </cfRule>
  </conditionalFormatting>
  <conditionalFormatting sqref="B8">
    <cfRule type="containsText" dxfId="620" priority="19" stopIfTrue="1" operator="containsText" text="FXD">
      <formula>NOT(ISERROR(SEARCH("FXD",B8)))</formula>
    </cfRule>
    <cfRule type="containsText" dxfId="619" priority="20" operator="containsText" text="RITE">
      <formula>NOT(ISERROR(SEARCH("RITE",B8)))</formula>
    </cfRule>
    <cfRule type="containsText" dxfId="618" priority="21" operator="containsText" text="RONG">
      <formula>NOT(ISERROR(SEARCH("RONG",B8)))</formula>
    </cfRule>
    <cfRule type="containsText" dxfId="617" priority="22" operator="containsText" text="ON LOCATION">
      <formula>NOT(ISERROR(SEARCH("ON LOCATION",B8)))</formula>
    </cfRule>
    <cfRule type="containsText" dxfId="616" priority="23" operator="containsText" text="FXD">
      <formula>NOT(ISERROR(SEARCH("FXD",B8)))</formula>
    </cfRule>
  </conditionalFormatting>
  <conditionalFormatting sqref="B13">
    <cfRule type="containsText" dxfId="615" priority="15" operator="containsText" text="FXD">
      <formula>NOT(ISERROR(SEARCH("FXD",B13)))</formula>
    </cfRule>
    <cfRule type="containsText" dxfId="614" priority="16" operator="containsText" text="RITE">
      <formula>NOT(ISERROR(SEARCH("RITE",B13)))</formula>
    </cfRule>
    <cfRule type="containsText" dxfId="613" priority="17" operator="containsText" text="RONG">
      <formula>NOT(ISERROR(SEARCH("RONG",B13)))</formula>
    </cfRule>
    <cfRule type="containsText" dxfId="612" priority="18" operator="containsText" text="ON LOCATION">
      <formula>NOT(ISERROR(SEARCH("ON LOCATION",B13)))</formula>
    </cfRule>
  </conditionalFormatting>
  <conditionalFormatting sqref="B13">
    <cfRule type="containsText" dxfId="611" priority="10" stopIfTrue="1" operator="containsText" text="FXD">
      <formula>NOT(ISERROR(SEARCH("FXD",B13)))</formula>
    </cfRule>
    <cfRule type="containsText" dxfId="610" priority="11" operator="containsText" text="RITE">
      <formula>NOT(ISERROR(SEARCH("RITE",B13)))</formula>
    </cfRule>
    <cfRule type="containsText" dxfId="609" priority="12" operator="containsText" text="RONG">
      <formula>NOT(ISERROR(SEARCH("RONG",B13)))</formula>
    </cfRule>
    <cfRule type="containsText" dxfId="608" priority="13" operator="containsText" text="ON LOCATION">
      <formula>NOT(ISERROR(SEARCH("ON LOCATION",B13)))</formula>
    </cfRule>
    <cfRule type="containsText" dxfId="607" priority="14" operator="containsText" text="FXD">
      <formula>NOT(ISERROR(SEARCH("FXD",B13)))</formula>
    </cfRule>
  </conditionalFormatting>
  <conditionalFormatting sqref="B20">
    <cfRule type="containsText" dxfId="606" priority="6" operator="containsText" text="FXD">
      <formula>NOT(ISERROR(SEARCH("FXD",B20)))</formula>
    </cfRule>
    <cfRule type="containsText" dxfId="605" priority="7" operator="containsText" text="RITE">
      <formula>NOT(ISERROR(SEARCH("RITE",B20)))</formula>
    </cfRule>
    <cfRule type="containsText" dxfId="604" priority="8" operator="containsText" text="RONG">
      <formula>NOT(ISERROR(SEARCH("RONG",B20)))</formula>
    </cfRule>
    <cfRule type="containsText" dxfId="603" priority="9" operator="containsText" text="ON LOCATION">
      <formula>NOT(ISERROR(SEARCH("ON LOCATION",B20)))</formula>
    </cfRule>
  </conditionalFormatting>
  <conditionalFormatting sqref="B20">
    <cfRule type="containsText" dxfId="602" priority="1" stopIfTrue="1" operator="containsText" text="FXD">
      <formula>NOT(ISERROR(SEARCH("FXD",B20)))</formula>
    </cfRule>
    <cfRule type="containsText" dxfId="601" priority="2" operator="containsText" text="RITE">
      <formula>NOT(ISERROR(SEARCH("RITE",B20)))</formula>
    </cfRule>
    <cfRule type="containsText" dxfId="600" priority="3" operator="containsText" text="RONG">
      <formula>NOT(ISERROR(SEARCH("RONG",B20)))</formula>
    </cfRule>
    <cfRule type="containsText" dxfId="599" priority="4" operator="containsText" text="ON LOCATION">
      <formula>NOT(ISERROR(SEARCH("ON LOCATION",B20)))</formula>
    </cfRule>
    <cfRule type="containsText" dxfId="598" priority="5" operator="containsText" text="FXD">
      <formula>NOT(ISERROR(SEARCH("FXD",B20)))</formula>
    </cfRule>
  </conditionalFormatting>
  <pageMargins left="0.7" right="0.7" top="0.75" bottom="0.75" header="0.3" footer="0.3"/>
  <pageSetup orientation="portrait" horizontalDpi="300" verticalDpi="300" r:id="rId1"/>
  <headerFooter>
    <oddFooter>&amp;C&amp;1#&amp;"Calibri"&amp;10&amp;K000000Schlumberger-Private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FD9D3-A637-43D5-9B7C-E98C2E811F65}">
  <dimension ref="B2:O26"/>
  <sheetViews>
    <sheetView zoomScale="85" zoomScaleNormal="85" workbookViewId="0">
      <selection activeCell="E4" sqref="E4"/>
    </sheetView>
  </sheetViews>
  <sheetFormatPr defaultRowHeight="15" x14ac:dyDescent="0.25"/>
  <cols>
    <col min="2" max="2" width="23.7109375" bestFit="1" customWidth="1"/>
    <col min="4" max="4" width="14.28515625" style="21" bestFit="1" customWidth="1"/>
    <col min="5" max="5" width="21.85546875" style="1" bestFit="1" customWidth="1"/>
    <col min="6" max="6" width="15.42578125" bestFit="1" customWidth="1"/>
    <col min="7" max="7" width="12.28515625" style="1" bestFit="1" customWidth="1"/>
    <col min="8" max="9" width="9.140625" style="1"/>
    <col min="11" max="11" width="9.28515625" style="1" bestFit="1" customWidth="1"/>
    <col min="12" max="12" width="14.85546875" style="1" bestFit="1" customWidth="1"/>
    <col min="13" max="15" width="9.140625" style="1"/>
  </cols>
  <sheetData>
    <row r="2" spans="2:15" x14ac:dyDescent="0.25">
      <c r="B2" s="57" t="s">
        <v>185</v>
      </c>
      <c r="C2" s="11" t="s">
        <v>15</v>
      </c>
      <c r="D2" s="11" t="s">
        <v>16</v>
      </c>
      <c r="F2" s="1"/>
    </row>
    <row r="3" spans="2:15" x14ac:dyDescent="0.25">
      <c r="B3" s="2" t="s">
        <v>62</v>
      </c>
      <c r="C3" s="2">
        <v>28.13</v>
      </c>
      <c r="D3" s="2">
        <v>31.65</v>
      </c>
      <c r="F3" s="1"/>
    </row>
    <row r="4" spans="2:15" x14ac:dyDescent="0.25">
      <c r="B4" s="2" t="s">
        <v>63</v>
      </c>
      <c r="C4" s="2">
        <v>31.63</v>
      </c>
      <c r="D4" s="2">
        <v>35.15</v>
      </c>
      <c r="F4" s="1"/>
    </row>
    <row r="5" spans="2:15" x14ac:dyDescent="0.25">
      <c r="B5" s="2" t="s">
        <v>64</v>
      </c>
      <c r="C5" s="2">
        <v>34.130000000000003</v>
      </c>
      <c r="D5" s="2">
        <v>37.65</v>
      </c>
      <c r="F5" s="1"/>
    </row>
    <row r="6" spans="2:15" x14ac:dyDescent="0.25">
      <c r="B6" s="1"/>
      <c r="C6" s="1"/>
      <c r="D6" s="1"/>
      <c r="F6" s="1"/>
    </row>
    <row r="7" spans="2:15" x14ac:dyDescent="0.25">
      <c r="B7" s="1"/>
      <c r="C7" s="1"/>
      <c r="D7" s="1"/>
      <c r="F7" s="1"/>
    </row>
    <row r="8" spans="2:15" x14ac:dyDescent="0.25">
      <c r="B8" s="57" t="s">
        <v>186</v>
      </c>
      <c r="C8" s="11" t="s">
        <v>15</v>
      </c>
      <c r="D8" s="11" t="s">
        <v>16</v>
      </c>
      <c r="E8" s="11" t="s">
        <v>33</v>
      </c>
      <c r="F8" s="1"/>
    </row>
    <row r="9" spans="2:15" x14ac:dyDescent="0.25">
      <c r="B9" s="2" t="s">
        <v>81</v>
      </c>
      <c r="C9" s="2">
        <v>49.39</v>
      </c>
      <c r="D9" s="2">
        <v>51.73</v>
      </c>
      <c r="E9" s="2">
        <f>(D9+2.5)</f>
        <v>54.23</v>
      </c>
      <c r="F9" s="1"/>
    </row>
    <row r="10" spans="2:15" x14ac:dyDescent="0.25">
      <c r="B10" s="2" t="s">
        <v>82</v>
      </c>
      <c r="C10" s="2">
        <v>51.82</v>
      </c>
      <c r="D10" s="2">
        <v>54.16</v>
      </c>
      <c r="E10" s="2">
        <f t="shared" ref="E10" si="0">(D10+2.5)</f>
        <v>56.66</v>
      </c>
      <c r="F10" s="1"/>
    </row>
    <row r="11" spans="2:15" x14ac:dyDescent="0.25">
      <c r="B11" s="1"/>
      <c r="C11" s="1"/>
      <c r="D11" s="1"/>
      <c r="F11" s="1"/>
    </row>
    <row r="12" spans="2:15" x14ac:dyDescent="0.25">
      <c r="B12" s="1"/>
      <c r="C12" s="1"/>
      <c r="D12" s="1"/>
      <c r="F12" s="1"/>
    </row>
    <row r="13" spans="2:15" x14ac:dyDescent="0.25">
      <c r="B13" s="58" t="s">
        <v>36</v>
      </c>
      <c r="C13" s="58" t="s">
        <v>37</v>
      </c>
      <c r="D13" s="59" t="s">
        <v>79</v>
      </c>
      <c r="E13" s="59"/>
      <c r="F13" s="59"/>
      <c r="G13" s="10" t="s">
        <v>80</v>
      </c>
      <c r="H13" s="59" t="s">
        <v>2</v>
      </c>
      <c r="I13" s="59"/>
      <c r="K13" s="63" t="s">
        <v>74</v>
      </c>
      <c r="L13" s="64"/>
      <c r="M13" s="11" t="s">
        <v>76</v>
      </c>
      <c r="N13" s="60" t="s">
        <v>49</v>
      </c>
      <c r="O13" s="60"/>
    </row>
    <row r="14" spans="2:15" x14ac:dyDescent="0.25">
      <c r="B14" s="58"/>
      <c r="C14" s="58"/>
      <c r="D14" s="4" t="s">
        <v>3</v>
      </c>
      <c r="E14" s="4" t="s">
        <v>4</v>
      </c>
      <c r="F14" s="4" t="s">
        <v>41</v>
      </c>
      <c r="G14" s="4" t="s">
        <v>5</v>
      </c>
      <c r="H14" s="4" t="s">
        <v>5</v>
      </c>
      <c r="I14" s="4" t="s">
        <v>6</v>
      </c>
      <c r="K14" s="11" t="s">
        <v>75</v>
      </c>
      <c r="L14" s="11" t="s">
        <v>41</v>
      </c>
      <c r="M14" s="11" t="s">
        <v>5</v>
      </c>
      <c r="N14" s="4" t="s">
        <v>11</v>
      </c>
      <c r="O14" s="4" t="s">
        <v>6</v>
      </c>
    </row>
    <row r="15" spans="2:15" x14ac:dyDescent="0.25">
      <c r="B15" s="22" t="s">
        <v>35</v>
      </c>
      <c r="C15" s="5"/>
      <c r="D15" s="20">
        <v>46325</v>
      </c>
      <c r="E15" s="2" t="s">
        <v>89</v>
      </c>
      <c r="F15" s="5"/>
      <c r="G15" s="2">
        <v>38.25</v>
      </c>
      <c r="H15" s="2"/>
      <c r="I15" s="2"/>
      <c r="K15" s="2"/>
      <c r="L15" s="2"/>
      <c r="M15" s="2"/>
      <c r="N15" s="2"/>
      <c r="O15" s="2"/>
    </row>
    <row r="16" spans="2:15" x14ac:dyDescent="0.25">
      <c r="B16" s="22" t="s">
        <v>35</v>
      </c>
      <c r="C16" s="5"/>
      <c r="D16" s="20" t="s">
        <v>77</v>
      </c>
      <c r="E16" s="2" t="s">
        <v>89</v>
      </c>
      <c r="F16" s="5"/>
      <c r="G16" s="2">
        <v>38.25</v>
      </c>
      <c r="H16" s="2"/>
      <c r="I16" s="2"/>
      <c r="K16" s="2"/>
      <c r="L16" s="2"/>
      <c r="M16" s="2"/>
      <c r="N16" s="2"/>
      <c r="O16" s="2"/>
    </row>
    <row r="17" spans="2:15" x14ac:dyDescent="0.25">
      <c r="B17" s="5" t="s">
        <v>34</v>
      </c>
      <c r="C17" s="5"/>
      <c r="D17" s="20" t="s">
        <v>78</v>
      </c>
      <c r="E17" s="2" t="s">
        <v>89</v>
      </c>
      <c r="F17" s="5"/>
      <c r="G17" s="2">
        <v>38.25</v>
      </c>
      <c r="H17" s="2"/>
      <c r="I17" s="2"/>
      <c r="K17" s="2"/>
      <c r="L17" s="2"/>
      <c r="M17" s="2"/>
      <c r="N17" s="2"/>
      <c r="O17" s="2"/>
    </row>
    <row r="20" spans="2:15" x14ac:dyDescent="0.25">
      <c r="B20" s="58" t="s">
        <v>36</v>
      </c>
      <c r="C20" s="58" t="s">
        <v>37</v>
      </c>
      <c r="D20" s="59" t="s">
        <v>83</v>
      </c>
      <c r="E20" s="59"/>
      <c r="F20" s="59"/>
      <c r="G20" s="10" t="s">
        <v>80</v>
      </c>
      <c r="H20" s="59" t="s">
        <v>2</v>
      </c>
      <c r="I20" s="59"/>
      <c r="K20" s="63" t="s">
        <v>74</v>
      </c>
      <c r="L20" s="64"/>
      <c r="M20" s="11" t="s">
        <v>76</v>
      </c>
      <c r="N20" s="60" t="s">
        <v>49</v>
      </c>
      <c r="O20" s="60"/>
    </row>
    <row r="21" spans="2:15" x14ac:dyDescent="0.25">
      <c r="B21" s="58"/>
      <c r="C21" s="58"/>
      <c r="D21" s="4" t="s">
        <v>3</v>
      </c>
      <c r="E21" s="4" t="s">
        <v>4</v>
      </c>
      <c r="F21" s="4" t="s">
        <v>41</v>
      </c>
      <c r="G21" s="4" t="s">
        <v>5</v>
      </c>
      <c r="H21" s="4" t="s">
        <v>5</v>
      </c>
      <c r="I21" s="4" t="s">
        <v>6</v>
      </c>
      <c r="K21" s="11" t="s">
        <v>75</v>
      </c>
      <c r="L21" s="11" t="s">
        <v>41</v>
      </c>
      <c r="M21" s="11" t="s">
        <v>5</v>
      </c>
      <c r="N21" s="4" t="s">
        <v>11</v>
      </c>
      <c r="O21" s="4" t="s">
        <v>6</v>
      </c>
    </row>
    <row r="22" spans="2:15" x14ac:dyDescent="0.25">
      <c r="B22" s="5" t="s">
        <v>34</v>
      </c>
      <c r="C22" s="5"/>
      <c r="D22" s="20" t="s">
        <v>84</v>
      </c>
      <c r="E22" s="2" t="s">
        <v>89</v>
      </c>
      <c r="F22" s="5"/>
      <c r="G22" s="2"/>
      <c r="H22" s="2"/>
      <c r="I22" s="2"/>
      <c r="K22" s="2"/>
      <c r="L22" s="2"/>
      <c r="M22" s="2"/>
      <c r="N22" s="2"/>
      <c r="O22" s="2"/>
    </row>
    <row r="23" spans="2:15" x14ac:dyDescent="0.25">
      <c r="B23" s="22" t="s">
        <v>35</v>
      </c>
      <c r="C23" s="5"/>
      <c r="D23" s="20" t="s">
        <v>85</v>
      </c>
      <c r="E23" s="2" t="s">
        <v>89</v>
      </c>
      <c r="F23" s="5"/>
      <c r="G23" s="2"/>
      <c r="H23" s="2"/>
      <c r="I23" s="2"/>
      <c r="K23" s="2"/>
      <c r="L23" s="2"/>
      <c r="M23" s="2"/>
      <c r="N23" s="2"/>
      <c r="O23" s="2"/>
    </row>
    <row r="24" spans="2:15" x14ac:dyDescent="0.25">
      <c r="B24" s="5" t="s">
        <v>34</v>
      </c>
      <c r="C24" s="5"/>
      <c r="D24" s="20" t="s">
        <v>86</v>
      </c>
      <c r="E24" s="2" t="s">
        <v>89</v>
      </c>
      <c r="F24" s="5"/>
      <c r="G24" s="2"/>
      <c r="H24" s="2"/>
      <c r="I24" s="2"/>
      <c r="K24" s="2"/>
      <c r="L24" s="2"/>
      <c r="M24" s="2"/>
      <c r="N24" s="2"/>
      <c r="O24" s="2"/>
    </row>
    <row r="25" spans="2:15" x14ac:dyDescent="0.25">
      <c r="B25" s="22" t="s">
        <v>35</v>
      </c>
      <c r="C25" s="5"/>
      <c r="D25" s="20" t="s">
        <v>87</v>
      </c>
      <c r="E25" s="2">
        <v>117.1875</v>
      </c>
      <c r="F25" s="5"/>
      <c r="G25" s="2"/>
      <c r="H25" s="2"/>
      <c r="I25" s="2"/>
      <c r="K25" s="2">
        <v>152.5</v>
      </c>
      <c r="L25" s="2"/>
      <c r="M25" s="2"/>
      <c r="N25" s="2"/>
      <c r="O25" s="2"/>
    </row>
    <row r="26" spans="2:15" x14ac:dyDescent="0.25">
      <c r="B26" s="22" t="s">
        <v>35</v>
      </c>
      <c r="C26" s="5"/>
      <c r="D26" s="20" t="s">
        <v>88</v>
      </c>
      <c r="E26" s="2">
        <v>118</v>
      </c>
      <c r="F26" s="5"/>
      <c r="G26" s="2"/>
      <c r="H26" s="2"/>
      <c r="I26" s="2"/>
      <c r="K26" s="2">
        <v>152.1875</v>
      </c>
      <c r="L26" s="2"/>
      <c r="M26" s="2"/>
      <c r="N26" s="2"/>
      <c r="O26" s="2"/>
    </row>
  </sheetData>
  <mergeCells count="12">
    <mergeCell ref="N20:O20"/>
    <mergeCell ref="B13:B14"/>
    <mergeCell ref="C13:C14"/>
    <mergeCell ref="D13:F13"/>
    <mergeCell ref="H13:I13"/>
    <mergeCell ref="K13:L13"/>
    <mergeCell ref="N13:O13"/>
    <mergeCell ref="B20:B21"/>
    <mergeCell ref="C20:C21"/>
    <mergeCell ref="D20:F20"/>
    <mergeCell ref="H20:I20"/>
    <mergeCell ref="K20:L20"/>
  </mergeCells>
  <conditionalFormatting sqref="B13:B14">
    <cfRule type="containsText" dxfId="597" priority="63" operator="containsText" text="FXD">
      <formula>NOT(ISERROR(SEARCH("FXD",B13)))</formula>
    </cfRule>
    <cfRule type="containsText" dxfId="596" priority="64" operator="containsText" text="RITE">
      <formula>NOT(ISERROR(SEARCH("RITE",B13)))</formula>
    </cfRule>
    <cfRule type="containsText" dxfId="595" priority="65" operator="containsText" text="RONG">
      <formula>NOT(ISERROR(SEARCH("RONG",B13)))</formula>
    </cfRule>
    <cfRule type="containsText" dxfId="594" priority="66" operator="containsText" text="ON LOCATION">
      <formula>NOT(ISERROR(SEARCH("ON LOCATION",B13)))</formula>
    </cfRule>
  </conditionalFormatting>
  <conditionalFormatting sqref="C13:C14">
    <cfRule type="containsText" dxfId="593" priority="62" operator="containsText" text="DFP">
      <formula>NOT(ISERROR(SEARCH("DFP",C13)))</formula>
    </cfRule>
  </conditionalFormatting>
  <conditionalFormatting sqref="B9:B10">
    <cfRule type="containsText" dxfId="592" priority="58" operator="containsText" text="FXD">
      <formula>NOT(ISERROR(SEARCH("FXD",B9)))</formula>
    </cfRule>
    <cfRule type="containsText" dxfId="591" priority="59" operator="containsText" text="RITE">
      <formula>NOT(ISERROR(SEARCH("RITE",B9)))</formula>
    </cfRule>
    <cfRule type="containsText" dxfId="590" priority="60" operator="containsText" text="RONG">
      <formula>NOT(ISERROR(SEARCH("RONG",B9)))</formula>
    </cfRule>
    <cfRule type="containsText" dxfId="589" priority="61" operator="containsText" text="ON LOCATION">
      <formula>NOT(ISERROR(SEARCH("ON LOCATION",B9)))</formula>
    </cfRule>
  </conditionalFormatting>
  <conditionalFormatting sqref="C8:C10">
    <cfRule type="containsText" dxfId="588" priority="57" operator="containsText" text="DFP">
      <formula>NOT(ISERROR(SEARCH("DFP",C8)))</formula>
    </cfRule>
  </conditionalFormatting>
  <conditionalFormatting sqref="B22">
    <cfRule type="containsText" dxfId="587" priority="35" operator="containsText" text="FXD">
      <formula>NOT(ISERROR(SEARCH("FXD",B22)))</formula>
    </cfRule>
    <cfRule type="containsText" dxfId="586" priority="36" operator="containsText" text="RITE">
      <formula>NOT(ISERROR(SEARCH("RITE",B22)))</formula>
    </cfRule>
    <cfRule type="containsText" dxfId="585" priority="37" operator="containsText" text="RONG">
      <formula>NOT(ISERROR(SEARCH("RONG",B22)))</formula>
    </cfRule>
    <cfRule type="containsText" dxfId="584" priority="38" operator="containsText" text="ON LOCATION">
      <formula>NOT(ISERROR(SEARCH("ON LOCATION",B22)))</formula>
    </cfRule>
  </conditionalFormatting>
  <conditionalFormatting sqref="C2">
    <cfRule type="containsText" dxfId="583" priority="52" operator="containsText" text="DFP">
      <formula>NOT(ISERROR(SEARCH("DFP",C2)))</formula>
    </cfRule>
  </conditionalFormatting>
  <conditionalFormatting sqref="B15:B16">
    <cfRule type="containsText" dxfId="582" priority="48" operator="containsText" text="FXD">
      <formula>NOT(ISERROR(SEARCH("FXD",B15)))</formula>
    </cfRule>
    <cfRule type="containsText" dxfId="581" priority="49" operator="containsText" text="RITE">
      <formula>NOT(ISERROR(SEARCH("RITE",B15)))</formula>
    </cfRule>
    <cfRule type="containsText" dxfId="580" priority="50" operator="containsText" text="RONG">
      <formula>NOT(ISERROR(SEARCH("RONG",B15)))</formula>
    </cfRule>
    <cfRule type="containsText" dxfId="579" priority="51" operator="containsText" text="ON LOCATION">
      <formula>NOT(ISERROR(SEARCH("ON LOCATION",B15)))</formula>
    </cfRule>
  </conditionalFormatting>
  <conditionalFormatting sqref="B17">
    <cfRule type="containsText" dxfId="578" priority="44" operator="containsText" text="FXD">
      <formula>NOT(ISERROR(SEARCH("FXD",B17)))</formula>
    </cfRule>
    <cfRule type="containsText" dxfId="577" priority="45" operator="containsText" text="RITE">
      <formula>NOT(ISERROR(SEARCH("RITE",B17)))</formula>
    </cfRule>
    <cfRule type="containsText" dxfId="576" priority="46" operator="containsText" text="RONG">
      <formula>NOT(ISERROR(SEARCH("RONG",B17)))</formula>
    </cfRule>
    <cfRule type="containsText" dxfId="575" priority="47" operator="containsText" text="ON LOCATION">
      <formula>NOT(ISERROR(SEARCH("ON LOCATION",B17)))</formula>
    </cfRule>
  </conditionalFormatting>
  <conditionalFormatting sqref="B20:B21">
    <cfRule type="containsText" dxfId="574" priority="40" operator="containsText" text="FXD">
      <formula>NOT(ISERROR(SEARCH("FXD",B20)))</formula>
    </cfRule>
    <cfRule type="containsText" dxfId="573" priority="41" operator="containsText" text="RITE">
      <formula>NOT(ISERROR(SEARCH("RITE",B20)))</formula>
    </cfRule>
    <cfRule type="containsText" dxfId="572" priority="42" operator="containsText" text="RONG">
      <formula>NOT(ISERROR(SEARCH("RONG",B20)))</formula>
    </cfRule>
    <cfRule type="containsText" dxfId="571" priority="43" operator="containsText" text="ON LOCATION">
      <formula>NOT(ISERROR(SEARCH("ON LOCATION",B20)))</formula>
    </cfRule>
  </conditionalFormatting>
  <conditionalFormatting sqref="C20:C21">
    <cfRule type="containsText" dxfId="570" priority="39" operator="containsText" text="DFP">
      <formula>NOT(ISERROR(SEARCH("DFP",C20)))</formula>
    </cfRule>
  </conditionalFormatting>
  <conditionalFormatting sqref="B24">
    <cfRule type="containsText" dxfId="565" priority="31" operator="containsText" text="FXD">
      <formula>NOT(ISERROR(SEARCH("FXD",B24)))</formula>
    </cfRule>
    <cfRule type="containsText" dxfId="564" priority="32" operator="containsText" text="RITE">
      <formula>NOT(ISERROR(SEARCH("RITE",B24)))</formula>
    </cfRule>
    <cfRule type="containsText" dxfId="563" priority="33" operator="containsText" text="RONG">
      <formula>NOT(ISERROR(SEARCH("RONG",B24)))</formula>
    </cfRule>
    <cfRule type="containsText" dxfId="562" priority="34" operator="containsText" text="ON LOCATION">
      <formula>NOT(ISERROR(SEARCH("ON LOCATION",B24)))</formula>
    </cfRule>
  </conditionalFormatting>
  <conditionalFormatting sqref="B23">
    <cfRule type="containsText" dxfId="561" priority="27" operator="containsText" text="FXD">
      <formula>NOT(ISERROR(SEARCH("FXD",B23)))</formula>
    </cfRule>
    <cfRule type="containsText" dxfId="560" priority="28" operator="containsText" text="RITE">
      <formula>NOT(ISERROR(SEARCH("RITE",B23)))</formula>
    </cfRule>
    <cfRule type="containsText" dxfId="559" priority="29" operator="containsText" text="RONG">
      <formula>NOT(ISERROR(SEARCH("RONG",B23)))</formula>
    </cfRule>
    <cfRule type="containsText" dxfId="558" priority="30" operator="containsText" text="ON LOCATION">
      <formula>NOT(ISERROR(SEARCH("ON LOCATION",B23)))</formula>
    </cfRule>
  </conditionalFormatting>
  <conditionalFormatting sqref="B25">
    <cfRule type="containsText" dxfId="557" priority="23" operator="containsText" text="FXD">
      <formula>NOT(ISERROR(SEARCH("FXD",B25)))</formula>
    </cfRule>
    <cfRule type="containsText" dxfId="556" priority="24" operator="containsText" text="RITE">
      <formula>NOT(ISERROR(SEARCH("RITE",B25)))</formula>
    </cfRule>
    <cfRule type="containsText" dxfId="555" priority="25" operator="containsText" text="RONG">
      <formula>NOT(ISERROR(SEARCH("RONG",B25)))</formula>
    </cfRule>
    <cfRule type="containsText" dxfId="554" priority="26" operator="containsText" text="ON LOCATION">
      <formula>NOT(ISERROR(SEARCH("ON LOCATION",B25)))</formula>
    </cfRule>
  </conditionalFormatting>
  <conditionalFormatting sqref="B26">
    <cfRule type="containsText" dxfId="553" priority="19" operator="containsText" text="FXD">
      <formula>NOT(ISERROR(SEARCH("FXD",B26)))</formula>
    </cfRule>
    <cfRule type="containsText" dxfId="552" priority="20" operator="containsText" text="RITE">
      <formula>NOT(ISERROR(SEARCH("RITE",B26)))</formula>
    </cfRule>
    <cfRule type="containsText" dxfId="551" priority="21" operator="containsText" text="RONG">
      <formula>NOT(ISERROR(SEARCH("RONG",B26)))</formula>
    </cfRule>
    <cfRule type="containsText" dxfId="550" priority="22" operator="containsText" text="ON LOCATION">
      <formula>NOT(ISERROR(SEARCH("ON LOCATION",B26)))</formula>
    </cfRule>
  </conditionalFormatting>
  <conditionalFormatting sqref="B2">
    <cfRule type="containsText" dxfId="549" priority="15" operator="containsText" text="FXD">
      <formula>NOT(ISERROR(SEARCH("FXD",B2)))</formula>
    </cfRule>
    <cfRule type="containsText" dxfId="548" priority="16" operator="containsText" text="RITE">
      <formula>NOT(ISERROR(SEARCH("RITE",B2)))</formula>
    </cfRule>
    <cfRule type="containsText" dxfId="547" priority="17" operator="containsText" text="RONG">
      <formula>NOT(ISERROR(SEARCH("RONG",B2)))</formula>
    </cfRule>
    <cfRule type="containsText" dxfId="546" priority="18" operator="containsText" text="ON LOCATION">
      <formula>NOT(ISERROR(SEARCH("ON LOCATION",B2)))</formula>
    </cfRule>
  </conditionalFormatting>
  <conditionalFormatting sqref="B2">
    <cfRule type="containsText" dxfId="545" priority="10" stopIfTrue="1" operator="containsText" text="FXD">
      <formula>NOT(ISERROR(SEARCH("FXD",B2)))</formula>
    </cfRule>
    <cfRule type="containsText" dxfId="544" priority="11" operator="containsText" text="RITE">
      <formula>NOT(ISERROR(SEARCH("RITE",B2)))</formula>
    </cfRule>
    <cfRule type="containsText" dxfId="543" priority="12" operator="containsText" text="RONG">
      <formula>NOT(ISERROR(SEARCH("RONG",B2)))</formula>
    </cfRule>
    <cfRule type="containsText" dxfId="542" priority="13" operator="containsText" text="ON LOCATION">
      <formula>NOT(ISERROR(SEARCH("ON LOCATION",B2)))</formula>
    </cfRule>
    <cfRule type="containsText" dxfId="541" priority="14" operator="containsText" text="FXD">
      <formula>NOT(ISERROR(SEARCH("FXD",B2)))</formula>
    </cfRule>
  </conditionalFormatting>
  <conditionalFormatting sqref="B8">
    <cfRule type="containsText" dxfId="540" priority="6" operator="containsText" text="FXD">
      <formula>NOT(ISERROR(SEARCH("FXD",B8)))</formula>
    </cfRule>
    <cfRule type="containsText" dxfId="539" priority="7" operator="containsText" text="RITE">
      <formula>NOT(ISERROR(SEARCH("RITE",B8)))</formula>
    </cfRule>
    <cfRule type="containsText" dxfId="538" priority="8" operator="containsText" text="RONG">
      <formula>NOT(ISERROR(SEARCH("RONG",B8)))</formula>
    </cfRule>
    <cfRule type="containsText" dxfId="537" priority="9" operator="containsText" text="ON LOCATION">
      <formula>NOT(ISERROR(SEARCH("ON LOCATION",B8)))</formula>
    </cfRule>
  </conditionalFormatting>
  <conditionalFormatting sqref="B8">
    <cfRule type="containsText" dxfId="536" priority="1" stopIfTrue="1" operator="containsText" text="FXD">
      <formula>NOT(ISERROR(SEARCH("FXD",B8)))</formula>
    </cfRule>
    <cfRule type="containsText" dxfId="535" priority="2" operator="containsText" text="RITE">
      <formula>NOT(ISERROR(SEARCH("RITE",B8)))</formula>
    </cfRule>
    <cfRule type="containsText" dxfId="534" priority="3" operator="containsText" text="RONG">
      <formula>NOT(ISERROR(SEARCH("RONG",B8)))</formula>
    </cfRule>
    <cfRule type="containsText" dxfId="533" priority="4" operator="containsText" text="ON LOCATION">
      <formula>NOT(ISERROR(SEARCH("ON LOCATION",B8)))</formula>
    </cfRule>
    <cfRule type="containsText" dxfId="532" priority="5" operator="containsText" text="FXD">
      <formula>NOT(ISERROR(SEARCH("FXD",B8)))</formula>
    </cfRule>
  </conditionalFormatting>
  <pageMargins left="0.7" right="0.7" top="0.75" bottom="0.75" header="0.3" footer="0.3"/>
  <pageSetup orientation="portrait" horizontalDpi="300" verticalDpi="300" r:id="rId1"/>
  <headerFooter>
    <oddFooter>&amp;C&amp;1#&amp;"Calibri"&amp;10&amp;K000000Schlumberger-Private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66F57-606E-48F7-971A-88781EC3E702}">
  <dimension ref="A1"/>
  <sheetViews>
    <sheetView zoomScale="85" zoomScaleNormal="85" workbookViewId="0">
      <selection activeCell="J22" sqref="J22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  <headerFooter>
    <oddFooter>&amp;C&amp;1#&amp;"Calibri"&amp;10&amp;K000000Schlumberger-Private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84A87-453B-4C4C-A831-51649198D080}">
  <dimension ref="B2:R32"/>
  <sheetViews>
    <sheetView zoomScale="85" zoomScaleNormal="85" workbookViewId="0">
      <selection activeCell="B13" sqref="B13"/>
    </sheetView>
  </sheetViews>
  <sheetFormatPr defaultRowHeight="15" x14ac:dyDescent="0.25"/>
  <cols>
    <col min="2" max="2" width="21" bestFit="1" customWidth="1"/>
    <col min="4" max="4" width="14.28515625" style="21" bestFit="1" customWidth="1"/>
    <col min="5" max="5" width="21.85546875" bestFit="1" customWidth="1"/>
    <col min="6" max="6" width="15.42578125" bestFit="1" customWidth="1"/>
    <col min="7" max="7" width="12.28515625" bestFit="1" customWidth="1"/>
    <col min="8" max="8" width="10" customWidth="1"/>
    <col min="10" max="10" width="2.42578125" customWidth="1"/>
    <col min="11" max="11" width="10.140625" bestFit="1" customWidth="1"/>
  </cols>
  <sheetData>
    <row r="2" spans="2:13" x14ac:dyDescent="0.25">
      <c r="B2" s="57" t="s">
        <v>185</v>
      </c>
      <c r="C2" s="39" t="s">
        <v>15</v>
      </c>
      <c r="D2" s="39" t="s">
        <v>16</v>
      </c>
    </row>
    <row r="3" spans="2:13" x14ac:dyDescent="0.25">
      <c r="B3" s="2" t="s">
        <v>62</v>
      </c>
      <c r="C3" s="2">
        <v>28.13</v>
      </c>
      <c r="D3" s="2">
        <v>31.65</v>
      </c>
    </row>
    <row r="4" spans="2:13" x14ac:dyDescent="0.25">
      <c r="B4" s="2" t="s">
        <v>63</v>
      </c>
      <c r="C4" s="2">
        <v>31.63</v>
      </c>
      <c r="D4" s="2">
        <v>35.15</v>
      </c>
    </row>
    <row r="5" spans="2:13" x14ac:dyDescent="0.25">
      <c r="B5" s="2" t="s">
        <v>64</v>
      </c>
      <c r="C5" s="2">
        <v>34.130000000000003</v>
      </c>
      <c r="D5" s="2">
        <v>37.65</v>
      </c>
    </row>
    <row r="7" spans="2:13" x14ac:dyDescent="0.25">
      <c r="B7" s="57" t="s">
        <v>185</v>
      </c>
      <c r="C7" s="11" t="s">
        <v>15</v>
      </c>
      <c r="D7" s="11" t="s">
        <v>16</v>
      </c>
      <c r="F7" s="1"/>
      <c r="G7" s="1"/>
      <c r="H7" s="1"/>
      <c r="I7" s="1"/>
      <c r="M7" s="1"/>
    </row>
    <row r="8" spans="2:13" x14ac:dyDescent="0.25">
      <c r="B8" s="2" t="s">
        <v>12</v>
      </c>
      <c r="C8" s="2" t="s">
        <v>17</v>
      </c>
      <c r="D8" s="2" t="s">
        <v>18</v>
      </c>
      <c r="F8" s="1"/>
      <c r="G8" s="1"/>
      <c r="H8" s="1"/>
      <c r="I8" s="1"/>
      <c r="M8" s="1"/>
    </row>
    <row r="9" spans="2:13" x14ac:dyDescent="0.25">
      <c r="B9" s="2" t="s">
        <v>13</v>
      </c>
      <c r="C9" s="2" t="s">
        <v>19</v>
      </c>
      <c r="D9" s="2" t="s">
        <v>20</v>
      </c>
      <c r="F9" s="1"/>
      <c r="G9" s="1"/>
      <c r="H9" s="1"/>
      <c r="I9" s="1"/>
      <c r="M9" s="1"/>
    </row>
    <row r="10" spans="2:13" x14ac:dyDescent="0.25">
      <c r="B10" s="2" t="s">
        <v>14</v>
      </c>
      <c r="C10" s="2" t="s">
        <v>21</v>
      </c>
      <c r="D10" s="2" t="s">
        <v>22</v>
      </c>
      <c r="F10" s="1"/>
      <c r="G10" s="1"/>
      <c r="H10" s="1"/>
      <c r="I10" s="1"/>
      <c r="M10" s="1"/>
    </row>
    <row r="11" spans="2:13" x14ac:dyDescent="0.25">
      <c r="B11" s="2" t="s">
        <v>25</v>
      </c>
      <c r="C11" s="2" t="s">
        <v>23</v>
      </c>
      <c r="D11" s="2" t="s">
        <v>24</v>
      </c>
      <c r="F11" s="1"/>
      <c r="G11" s="1"/>
      <c r="H11" s="1"/>
      <c r="I11" s="1"/>
      <c r="M11" s="1"/>
    </row>
    <row r="12" spans="2:13" x14ac:dyDescent="0.25">
      <c r="B12" s="1"/>
      <c r="C12" s="1"/>
      <c r="D12" s="1"/>
      <c r="F12" s="1"/>
      <c r="G12" s="1"/>
      <c r="H12" s="1"/>
      <c r="I12" s="1"/>
      <c r="M12" s="1"/>
    </row>
    <row r="13" spans="2:13" x14ac:dyDescent="0.25">
      <c r="B13" s="57" t="s">
        <v>186</v>
      </c>
      <c r="C13" s="11" t="s">
        <v>15</v>
      </c>
      <c r="D13" s="11" t="s">
        <v>16</v>
      </c>
      <c r="E13" s="11" t="s">
        <v>33</v>
      </c>
      <c r="F13" s="1"/>
      <c r="G13" s="1"/>
      <c r="H13" s="1"/>
      <c r="I13" s="1"/>
      <c r="M13" s="1"/>
    </row>
    <row r="14" spans="2:13" x14ac:dyDescent="0.25">
      <c r="B14" s="2" t="s">
        <v>26</v>
      </c>
      <c r="C14" s="2" t="s">
        <v>28</v>
      </c>
      <c r="D14" s="2">
        <v>24.36</v>
      </c>
      <c r="E14" s="2">
        <f>(D14+2.5)</f>
        <v>26.86</v>
      </c>
      <c r="F14" s="1"/>
      <c r="G14" s="1"/>
      <c r="H14" s="1"/>
      <c r="I14" s="1"/>
      <c r="M14" s="1"/>
    </row>
    <row r="15" spans="2:13" x14ac:dyDescent="0.25">
      <c r="B15" s="2" t="s">
        <v>27</v>
      </c>
      <c r="C15" s="2" t="s">
        <v>29</v>
      </c>
      <c r="D15" s="2">
        <v>27.76</v>
      </c>
      <c r="E15" s="2">
        <f t="shared" ref="E15:E18" si="0">(D15+2.5)</f>
        <v>30.26</v>
      </c>
      <c r="F15" s="1"/>
      <c r="G15" s="1"/>
      <c r="H15" s="1"/>
      <c r="I15" s="1"/>
      <c r="M15" s="1"/>
    </row>
    <row r="16" spans="2:13" x14ac:dyDescent="0.25">
      <c r="B16" s="2" t="s">
        <v>7</v>
      </c>
      <c r="C16" s="2" t="s">
        <v>30</v>
      </c>
      <c r="D16" s="2">
        <v>30.16</v>
      </c>
      <c r="E16" s="2">
        <f t="shared" si="0"/>
        <v>32.659999999999997</v>
      </c>
      <c r="F16" s="1"/>
      <c r="G16" s="1"/>
      <c r="H16" s="1"/>
      <c r="I16" s="1"/>
      <c r="M16" s="1"/>
    </row>
    <row r="17" spans="2:18" x14ac:dyDescent="0.25">
      <c r="B17" s="2" t="s">
        <v>9</v>
      </c>
      <c r="C17" s="2" t="s">
        <v>31</v>
      </c>
      <c r="D17" s="2">
        <v>32.56</v>
      </c>
      <c r="E17" s="2">
        <f t="shared" si="0"/>
        <v>35.06</v>
      </c>
      <c r="F17" s="1"/>
      <c r="G17" s="1"/>
      <c r="H17" s="1"/>
      <c r="I17" s="1"/>
      <c r="M17" s="1"/>
    </row>
    <row r="18" spans="2:18" x14ac:dyDescent="0.25">
      <c r="B18" s="2" t="s">
        <v>8</v>
      </c>
      <c r="C18" s="2" t="s">
        <v>32</v>
      </c>
      <c r="D18" s="2">
        <v>34.36</v>
      </c>
      <c r="E18" s="2">
        <f t="shared" si="0"/>
        <v>36.86</v>
      </c>
      <c r="F18" s="1"/>
      <c r="G18" s="1"/>
      <c r="H18" s="1"/>
      <c r="I18" s="1"/>
      <c r="M18" s="1"/>
    </row>
    <row r="19" spans="2:18" x14ac:dyDescent="0.25">
      <c r="D19" s="1"/>
      <c r="E19" s="1"/>
      <c r="F19" s="1"/>
      <c r="G19" s="1"/>
      <c r="H19" s="1"/>
      <c r="I19" s="1"/>
      <c r="M19" s="1"/>
    </row>
    <row r="20" spans="2:18" x14ac:dyDescent="0.25">
      <c r="D20" s="1"/>
      <c r="E20" s="1"/>
      <c r="F20" s="1"/>
      <c r="G20" s="1"/>
      <c r="H20" s="1"/>
      <c r="I20" s="1"/>
      <c r="M20" s="1"/>
    </row>
    <row r="24" spans="2:18" x14ac:dyDescent="0.25">
      <c r="B24" s="58" t="s">
        <v>36</v>
      </c>
      <c r="C24" s="58" t="s">
        <v>37</v>
      </c>
      <c r="D24" s="59" t="s">
        <v>91</v>
      </c>
      <c r="E24" s="59"/>
      <c r="F24" s="59"/>
      <c r="G24" s="10" t="s">
        <v>1</v>
      </c>
      <c r="H24" s="59" t="s">
        <v>2</v>
      </c>
      <c r="I24" s="59"/>
      <c r="K24" s="60" t="s">
        <v>73</v>
      </c>
      <c r="L24" s="61" t="s">
        <v>10</v>
      </c>
      <c r="M24" s="61"/>
    </row>
    <row r="25" spans="2:18" x14ac:dyDescent="0.25">
      <c r="B25" s="58"/>
      <c r="C25" s="58"/>
      <c r="D25" s="4" t="s">
        <v>3</v>
      </c>
      <c r="E25" s="4" t="s">
        <v>4</v>
      </c>
      <c r="F25" s="4" t="s">
        <v>41</v>
      </c>
      <c r="G25" s="4" t="s">
        <v>5</v>
      </c>
      <c r="H25" s="4" t="s">
        <v>5</v>
      </c>
      <c r="I25" s="4" t="s">
        <v>6</v>
      </c>
      <c r="K25" s="60"/>
      <c r="L25" s="4" t="s">
        <v>11</v>
      </c>
      <c r="M25" s="4" t="s">
        <v>6</v>
      </c>
    </row>
    <row r="26" spans="2:18" x14ac:dyDescent="0.25">
      <c r="D26"/>
      <c r="E26" s="24">
        <v>45.8125</v>
      </c>
      <c r="F26" s="20">
        <f>E26-36.825</f>
        <v>8.9874999999999972</v>
      </c>
      <c r="G26" s="20">
        <v>16</v>
      </c>
      <c r="H26" s="20">
        <f>F26+G26+3.4</f>
        <v>28.387499999999996</v>
      </c>
      <c r="I26" s="2" t="s">
        <v>7</v>
      </c>
      <c r="J26" s="21"/>
      <c r="K26" s="24">
        <v>72.3125</v>
      </c>
      <c r="L26" s="20">
        <f>K26-54.375</f>
        <v>17.9375</v>
      </c>
      <c r="M26" s="2" t="s">
        <v>14</v>
      </c>
    </row>
    <row r="30" spans="2:18" x14ac:dyDescent="0.25">
      <c r="B30" s="58" t="s">
        <v>36</v>
      </c>
      <c r="C30" s="58" t="s">
        <v>37</v>
      </c>
      <c r="D30" s="59" t="s">
        <v>180</v>
      </c>
      <c r="E30" s="59"/>
      <c r="F30" s="59"/>
      <c r="G30" s="38" t="s">
        <v>1</v>
      </c>
      <c r="H30" s="59" t="s">
        <v>2</v>
      </c>
      <c r="I30" s="59"/>
      <c r="K30" s="60" t="s">
        <v>73</v>
      </c>
      <c r="L30" s="61" t="s">
        <v>10</v>
      </c>
      <c r="M30" s="61"/>
      <c r="O30" s="60" t="s">
        <v>73</v>
      </c>
      <c r="P30" s="39" t="s">
        <v>76</v>
      </c>
      <c r="Q30" s="61" t="s">
        <v>49</v>
      </c>
      <c r="R30" s="61"/>
    </row>
    <row r="31" spans="2:18" x14ac:dyDescent="0.25">
      <c r="B31" s="58"/>
      <c r="C31" s="58"/>
      <c r="D31" s="4" t="s">
        <v>3</v>
      </c>
      <c r="E31" s="4" t="s">
        <v>4</v>
      </c>
      <c r="F31" s="4" t="s">
        <v>41</v>
      </c>
      <c r="G31" s="4" t="s">
        <v>5</v>
      </c>
      <c r="H31" s="4" t="s">
        <v>5</v>
      </c>
      <c r="I31" s="4" t="s">
        <v>6</v>
      </c>
      <c r="K31" s="60"/>
      <c r="L31" s="4" t="s">
        <v>11</v>
      </c>
      <c r="M31" s="4" t="s">
        <v>6</v>
      </c>
      <c r="O31" s="60"/>
      <c r="P31" s="4" t="s">
        <v>11</v>
      </c>
      <c r="Q31" s="4" t="s">
        <v>11</v>
      </c>
      <c r="R31" s="4" t="s">
        <v>6</v>
      </c>
    </row>
    <row r="32" spans="2:18" x14ac:dyDescent="0.25">
      <c r="E32" s="8">
        <v>45</v>
      </c>
      <c r="F32" s="2">
        <f>E32-31.25</f>
        <v>13.75</v>
      </c>
      <c r="G32" s="2">
        <v>14.5</v>
      </c>
      <c r="H32" s="2">
        <f>G32+F32+3.417</f>
        <v>31.667000000000002</v>
      </c>
      <c r="I32" s="2"/>
      <c r="K32" s="8">
        <v>97</v>
      </c>
      <c r="L32" s="2">
        <f>K32-75.185-1.678</f>
        <v>20.136999999999997</v>
      </c>
      <c r="M32" s="2"/>
      <c r="O32" s="24">
        <v>97</v>
      </c>
      <c r="P32" s="24">
        <v>14</v>
      </c>
      <c r="Q32" s="20">
        <f>O32-75.185+P32-1.838</f>
        <v>33.976999999999997</v>
      </c>
      <c r="R32" s="20"/>
    </row>
  </sheetData>
  <mergeCells count="14">
    <mergeCell ref="L30:M30"/>
    <mergeCell ref="O30:O31"/>
    <mergeCell ref="Q30:R30"/>
    <mergeCell ref="B30:B31"/>
    <mergeCell ref="C30:C31"/>
    <mergeCell ref="D30:F30"/>
    <mergeCell ref="H30:I30"/>
    <mergeCell ref="K30:K31"/>
    <mergeCell ref="L24:M24"/>
    <mergeCell ref="B24:B25"/>
    <mergeCell ref="C24:C25"/>
    <mergeCell ref="D24:F24"/>
    <mergeCell ref="H24:I24"/>
    <mergeCell ref="K24:K25"/>
  </mergeCells>
  <conditionalFormatting sqref="C7:C20 C24:C25">
    <cfRule type="containsText" dxfId="531" priority="50" operator="containsText" text="DFP">
      <formula>NOT(ISERROR(SEARCH("DFP",C7)))</formula>
    </cfRule>
  </conditionalFormatting>
  <conditionalFormatting sqref="B32:B1048576 B29 B1 B24:B25 B6 B8:B12 B14:B20">
    <cfRule type="containsText" dxfId="530" priority="51" operator="containsText" text="FXD">
      <formula>NOT(ISERROR(SEARCH("FXD",B1)))</formula>
    </cfRule>
    <cfRule type="containsText" dxfId="529" priority="52" operator="containsText" text="RITE">
      <formula>NOT(ISERROR(SEARCH("RITE",B1)))</formula>
    </cfRule>
    <cfRule type="containsText" dxfId="528" priority="53" operator="containsText" text="RONG">
      <formula>NOT(ISERROR(SEARCH("RONG",B1)))</formula>
    </cfRule>
    <cfRule type="containsText" dxfId="527" priority="54" operator="containsText" text="ON LOCATION">
      <formula>NOT(ISERROR(SEARCH("ON LOCATION",B1)))</formula>
    </cfRule>
  </conditionalFormatting>
  <conditionalFormatting sqref="I26">
    <cfRule type="containsText" dxfId="526" priority="46" operator="containsText" text="FXD">
      <formula>NOT(ISERROR(SEARCH("FXD",I26)))</formula>
    </cfRule>
    <cfRule type="containsText" dxfId="525" priority="47" operator="containsText" text="RITE">
      <formula>NOT(ISERROR(SEARCH("RITE",I26)))</formula>
    </cfRule>
    <cfRule type="containsText" dxfId="524" priority="48" operator="containsText" text="RONG">
      <formula>NOT(ISERROR(SEARCH("RONG",I26)))</formula>
    </cfRule>
    <cfRule type="containsText" dxfId="523" priority="49" operator="containsText" text="ON LOCATION">
      <formula>NOT(ISERROR(SEARCH("ON LOCATION",I26)))</formula>
    </cfRule>
  </conditionalFormatting>
  <conditionalFormatting sqref="M26">
    <cfRule type="containsText" dxfId="522" priority="42" operator="containsText" text="FXD">
      <formula>NOT(ISERROR(SEARCH("FXD",M26)))</formula>
    </cfRule>
    <cfRule type="containsText" dxfId="521" priority="43" operator="containsText" text="RITE">
      <formula>NOT(ISERROR(SEARCH("RITE",M26)))</formula>
    </cfRule>
    <cfRule type="containsText" dxfId="520" priority="44" operator="containsText" text="RONG">
      <formula>NOT(ISERROR(SEARCH("RONG",M26)))</formula>
    </cfRule>
    <cfRule type="containsText" dxfId="519" priority="45" operator="containsText" text="ON LOCATION">
      <formula>NOT(ISERROR(SEARCH("ON LOCATION",M26)))</formula>
    </cfRule>
  </conditionalFormatting>
  <conditionalFormatting sqref="C30:C31">
    <cfRule type="containsText" dxfId="518" priority="37" operator="containsText" text="DFP">
      <formula>NOT(ISERROR(SEARCH("DFP",C30)))</formula>
    </cfRule>
  </conditionalFormatting>
  <conditionalFormatting sqref="B30:B31">
    <cfRule type="containsText" dxfId="517" priority="38" operator="containsText" text="FXD">
      <formula>NOT(ISERROR(SEARCH("FXD",B30)))</formula>
    </cfRule>
    <cfRule type="containsText" dxfId="516" priority="39" operator="containsText" text="RITE">
      <formula>NOT(ISERROR(SEARCH("RITE",B30)))</formula>
    </cfRule>
    <cfRule type="containsText" dxfId="515" priority="40" operator="containsText" text="RONG">
      <formula>NOT(ISERROR(SEARCH("RONG",B30)))</formula>
    </cfRule>
    <cfRule type="containsText" dxfId="514" priority="41" operator="containsText" text="ON LOCATION">
      <formula>NOT(ISERROR(SEARCH("ON LOCATION",B30)))</formula>
    </cfRule>
  </conditionalFormatting>
  <conditionalFormatting sqref="B3:B5">
    <cfRule type="containsText" dxfId="513" priority="33" operator="containsText" text="FXD">
      <formula>NOT(ISERROR(SEARCH("FXD",B3)))</formula>
    </cfRule>
    <cfRule type="containsText" dxfId="512" priority="34" operator="containsText" text="RITE">
      <formula>NOT(ISERROR(SEARCH("RITE",B3)))</formula>
    </cfRule>
    <cfRule type="containsText" dxfId="511" priority="35" operator="containsText" text="RONG">
      <formula>NOT(ISERROR(SEARCH("RONG",B3)))</formula>
    </cfRule>
    <cfRule type="containsText" dxfId="510" priority="36" operator="containsText" text="ON LOCATION">
      <formula>NOT(ISERROR(SEARCH("ON LOCATION",B3)))</formula>
    </cfRule>
  </conditionalFormatting>
  <conditionalFormatting sqref="C2">
    <cfRule type="containsText" dxfId="505" priority="28" operator="containsText" text="DFP">
      <formula>NOT(ISERROR(SEARCH("DFP",C2)))</formula>
    </cfRule>
  </conditionalFormatting>
  <conditionalFormatting sqref="B2">
    <cfRule type="containsText" dxfId="504" priority="24" operator="containsText" text="FXD">
      <formula>NOT(ISERROR(SEARCH("FXD",B2)))</formula>
    </cfRule>
    <cfRule type="containsText" dxfId="503" priority="25" operator="containsText" text="RITE">
      <formula>NOT(ISERROR(SEARCH("RITE",B2)))</formula>
    </cfRule>
    <cfRule type="containsText" dxfId="502" priority="26" operator="containsText" text="RONG">
      <formula>NOT(ISERROR(SEARCH("RONG",B2)))</formula>
    </cfRule>
    <cfRule type="containsText" dxfId="501" priority="27" operator="containsText" text="ON LOCATION">
      <formula>NOT(ISERROR(SEARCH("ON LOCATION",B2)))</formula>
    </cfRule>
  </conditionalFormatting>
  <conditionalFormatting sqref="B2">
    <cfRule type="containsText" dxfId="500" priority="19" stopIfTrue="1" operator="containsText" text="FXD">
      <formula>NOT(ISERROR(SEARCH("FXD",B2)))</formula>
    </cfRule>
    <cfRule type="containsText" dxfId="499" priority="20" operator="containsText" text="RITE">
      <formula>NOT(ISERROR(SEARCH("RITE",B2)))</formula>
    </cfRule>
    <cfRule type="containsText" dxfId="498" priority="21" operator="containsText" text="RONG">
      <formula>NOT(ISERROR(SEARCH("RONG",B2)))</formula>
    </cfRule>
    <cfRule type="containsText" dxfId="497" priority="22" operator="containsText" text="ON LOCATION">
      <formula>NOT(ISERROR(SEARCH("ON LOCATION",B2)))</formula>
    </cfRule>
    <cfRule type="containsText" dxfId="496" priority="23" operator="containsText" text="FXD">
      <formula>NOT(ISERROR(SEARCH("FXD",B2)))</formula>
    </cfRule>
  </conditionalFormatting>
  <conditionalFormatting sqref="B7">
    <cfRule type="containsText" dxfId="495" priority="15" operator="containsText" text="FXD">
      <formula>NOT(ISERROR(SEARCH("FXD",B7)))</formula>
    </cfRule>
    <cfRule type="containsText" dxfId="494" priority="16" operator="containsText" text="RITE">
      <formula>NOT(ISERROR(SEARCH("RITE",B7)))</formula>
    </cfRule>
    <cfRule type="containsText" dxfId="493" priority="17" operator="containsText" text="RONG">
      <formula>NOT(ISERROR(SEARCH("RONG",B7)))</formula>
    </cfRule>
    <cfRule type="containsText" dxfId="492" priority="18" operator="containsText" text="ON LOCATION">
      <formula>NOT(ISERROR(SEARCH("ON LOCATION",B7)))</formula>
    </cfRule>
  </conditionalFormatting>
  <conditionalFormatting sqref="B7">
    <cfRule type="containsText" dxfId="491" priority="10" stopIfTrue="1" operator="containsText" text="FXD">
      <formula>NOT(ISERROR(SEARCH("FXD",B7)))</formula>
    </cfRule>
    <cfRule type="containsText" dxfId="490" priority="11" operator="containsText" text="RITE">
      <formula>NOT(ISERROR(SEARCH("RITE",B7)))</formula>
    </cfRule>
    <cfRule type="containsText" dxfId="489" priority="12" operator="containsText" text="RONG">
      <formula>NOT(ISERROR(SEARCH("RONG",B7)))</formula>
    </cfRule>
    <cfRule type="containsText" dxfId="488" priority="13" operator="containsText" text="ON LOCATION">
      <formula>NOT(ISERROR(SEARCH("ON LOCATION",B7)))</formula>
    </cfRule>
    <cfRule type="containsText" dxfId="487" priority="14" operator="containsText" text="FXD">
      <formula>NOT(ISERROR(SEARCH("FXD",B7)))</formula>
    </cfRule>
  </conditionalFormatting>
  <conditionalFormatting sqref="B13">
    <cfRule type="containsText" dxfId="486" priority="6" operator="containsText" text="FXD">
      <formula>NOT(ISERROR(SEARCH("FXD",B13)))</formula>
    </cfRule>
    <cfRule type="containsText" dxfId="485" priority="7" operator="containsText" text="RITE">
      <formula>NOT(ISERROR(SEARCH("RITE",B13)))</formula>
    </cfRule>
    <cfRule type="containsText" dxfId="484" priority="8" operator="containsText" text="RONG">
      <formula>NOT(ISERROR(SEARCH("RONG",B13)))</formula>
    </cfRule>
    <cfRule type="containsText" dxfId="483" priority="9" operator="containsText" text="ON LOCATION">
      <formula>NOT(ISERROR(SEARCH("ON LOCATION",B13)))</formula>
    </cfRule>
  </conditionalFormatting>
  <conditionalFormatting sqref="B13">
    <cfRule type="containsText" dxfId="482" priority="1" stopIfTrue="1" operator="containsText" text="FXD">
      <formula>NOT(ISERROR(SEARCH("FXD",B13)))</formula>
    </cfRule>
    <cfRule type="containsText" dxfId="481" priority="2" operator="containsText" text="RITE">
      <formula>NOT(ISERROR(SEARCH("RITE",B13)))</formula>
    </cfRule>
    <cfRule type="containsText" dxfId="480" priority="3" operator="containsText" text="RONG">
      <formula>NOT(ISERROR(SEARCH("RONG",B13)))</formula>
    </cfRule>
    <cfRule type="containsText" dxfId="479" priority="4" operator="containsText" text="ON LOCATION">
      <formula>NOT(ISERROR(SEARCH("ON LOCATION",B13)))</formula>
    </cfRule>
    <cfRule type="containsText" dxfId="478" priority="5" operator="containsText" text="FXD">
      <formula>NOT(ISERROR(SEARCH("FXD",B13)))</formula>
    </cfRule>
  </conditionalFormatting>
  <pageMargins left="0.7" right="0.7" top="0.75" bottom="0.75" header="0.3" footer="0.3"/>
  <pageSetup orientation="portrait" horizontalDpi="300" verticalDpi="300" r:id="rId1"/>
  <headerFooter>
    <oddFooter>&amp;C&amp;1#&amp;"Calibri"&amp;10&amp;K000000Schlumberger-Private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O58"/>
  <sheetViews>
    <sheetView topLeftCell="A7" zoomScale="85" zoomScaleNormal="85" workbookViewId="0">
      <selection activeCell="B21" sqref="B21"/>
    </sheetView>
  </sheetViews>
  <sheetFormatPr defaultRowHeight="15" x14ac:dyDescent="0.25"/>
  <cols>
    <col min="2" max="2" width="23.7109375" style="9" bestFit="1" customWidth="1"/>
    <col min="4" max="4" width="20.42578125" customWidth="1"/>
    <col min="5" max="5" width="18.140625" customWidth="1"/>
    <col min="6" max="6" width="24.7109375" style="1" customWidth="1"/>
    <col min="7" max="7" width="21.140625" style="1" bestFit="1" customWidth="1"/>
    <col min="8" max="8" width="16.42578125" style="1" customWidth="1"/>
    <col min="9" max="9" width="9.140625" style="1"/>
    <col min="10" max="10" width="10.28515625" style="1" customWidth="1"/>
    <col min="11" max="11" width="3.28515625" customWidth="1"/>
    <col min="12" max="12" width="11.140625" style="1" customWidth="1"/>
    <col min="13" max="13" width="14.85546875" style="1" bestFit="1" customWidth="1"/>
    <col min="14" max="14" width="14.140625" style="1" customWidth="1"/>
    <col min="15" max="15" width="9.140625" style="1"/>
  </cols>
  <sheetData>
    <row r="2" spans="2:5" x14ac:dyDescent="0.25">
      <c r="B2" s="57" t="s">
        <v>185</v>
      </c>
      <c r="C2" s="11" t="s">
        <v>15</v>
      </c>
      <c r="D2" s="11" t="s">
        <v>16</v>
      </c>
    </row>
    <row r="3" spans="2:5" x14ac:dyDescent="0.25">
      <c r="B3" s="2" t="s">
        <v>62</v>
      </c>
      <c r="C3" s="2">
        <v>28.13</v>
      </c>
      <c r="D3" s="2">
        <v>31.65</v>
      </c>
    </row>
    <row r="4" spans="2:5" x14ac:dyDescent="0.25">
      <c r="B4" s="2" t="s">
        <v>63</v>
      </c>
      <c r="C4" s="2">
        <v>31.63</v>
      </c>
      <c r="D4" s="2">
        <v>35.15</v>
      </c>
    </row>
    <row r="5" spans="2:5" x14ac:dyDescent="0.25">
      <c r="B5" s="2" t="s">
        <v>64</v>
      </c>
      <c r="C5" s="2">
        <v>34.130000000000003</v>
      </c>
      <c r="D5" s="2">
        <v>37.65</v>
      </c>
    </row>
    <row r="7" spans="2:5" x14ac:dyDescent="0.25">
      <c r="B7" s="57" t="s">
        <v>185</v>
      </c>
      <c r="C7" s="39" t="s">
        <v>15</v>
      </c>
      <c r="D7" s="39" t="s">
        <v>16</v>
      </c>
    </row>
    <row r="8" spans="2:5" x14ac:dyDescent="0.25">
      <c r="B8" s="2" t="s">
        <v>123</v>
      </c>
      <c r="C8" s="2" t="s">
        <v>124</v>
      </c>
      <c r="D8" s="2" t="s">
        <v>125</v>
      </c>
    </row>
    <row r="9" spans="2:5" x14ac:dyDescent="0.25">
      <c r="B9" s="2" t="s">
        <v>126</v>
      </c>
      <c r="C9" s="2" t="s">
        <v>127</v>
      </c>
      <c r="D9" s="2" t="s">
        <v>128</v>
      </c>
    </row>
    <row r="10" spans="2:5" x14ac:dyDescent="0.25">
      <c r="B10" s="2" t="s">
        <v>129</v>
      </c>
      <c r="C10" s="2" t="s">
        <v>130</v>
      </c>
      <c r="D10" s="2" t="s">
        <v>131</v>
      </c>
    </row>
    <row r="11" spans="2:5" x14ac:dyDescent="0.25">
      <c r="B11" s="2" t="s">
        <v>132</v>
      </c>
      <c r="C11" s="2" t="s">
        <v>124</v>
      </c>
      <c r="D11" s="2" t="s">
        <v>125</v>
      </c>
    </row>
    <row r="12" spans="2:5" x14ac:dyDescent="0.25">
      <c r="B12" s="2" t="s">
        <v>133</v>
      </c>
      <c r="C12" s="2" t="s">
        <v>124</v>
      </c>
      <c r="D12" s="2" t="s">
        <v>125</v>
      </c>
    </row>
    <row r="14" spans="2:5" x14ac:dyDescent="0.25">
      <c r="B14" s="57" t="s">
        <v>186</v>
      </c>
      <c r="C14" s="11" t="s">
        <v>15</v>
      </c>
      <c r="D14" s="11" t="s">
        <v>16</v>
      </c>
      <c r="E14" s="11" t="s">
        <v>33</v>
      </c>
    </row>
    <row r="15" spans="2:5" x14ac:dyDescent="0.25">
      <c r="B15" s="2" t="s">
        <v>26</v>
      </c>
      <c r="C15" s="2" t="s">
        <v>28</v>
      </c>
      <c r="D15" s="2">
        <v>24.36</v>
      </c>
      <c r="E15" s="2">
        <f>(D15+2.5)</f>
        <v>26.86</v>
      </c>
    </row>
    <row r="16" spans="2:5" x14ac:dyDescent="0.25">
      <c r="B16" s="2" t="s">
        <v>27</v>
      </c>
      <c r="C16" s="2" t="s">
        <v>29</v>
      </c>
      <c r="D16" s="2">
        <v>27.76</v>
      </c>
      <c r="E16" s="2">
        <f t="shared" ref="E16:E19" si="0">(D16+2.5)</f>
        <v>30.26</v>
      </c>
    </row>
    <row r="17" spans="2:15" x14ac:dyDescent="0.25">
      <c r="B17" s="2" t="s">
        <v>7</v>
      </c>
      <c r="C17" s="2" t="s">
        <v>30</v>
      </c>
      <c r="D17" s="2">
        <v>30.16</v>
      </c>
      <c r="E17" s="2">
        <f t="shared" si="0"/>
        <v>32.659999999999997</v>
      </c>
    </row>
    <row r="18" spans="2:15" x14ac:dyDescent="0.25">
      <c r="B18" s="2" t="s">
        <v>9</v>
      </c>
      <c r="C18" s="2" t="s">
        <v>31</v>
      </c>
      <c r="D18" s="2">
        <v>32.56</v>
      </c>
      <c r="E18" s="2">
        <f t="shared" si="0"/>
        <v>35.06</v>
      </c>
    </row>
    <row r="19" spans="2:15" x14ac:dyDescent="0.25">
      <c r="B19" s="2" t="s">
        <v>8</v>
      </c>
      <c r="C19" s="2" t="s">
        <v>32</v>
      </c>
      <c r="D19" s="2">
        <v>34.36</v>
      </c>
      <c r="E19" s="2">
        <f t="shared" si="0"/>
        <v>36.86</v>
      </c>
    </row>
    <row r="20" spans="2:15" x14ac:dyDescent="0.25">
      <c r="B20" s="15"/>
      <c r="C20" s="15"/>
      <c r="D20" s="15"/>
      <c r="E20" s="15"/>
    </row>
    <row r="21" spans="2:15" x14ac:dyDescent="0.25">
      <c r="B21" s="57" t="s">
        <v>186</v>
      </c>
      <c r="C21" s="11" t="s">
        <v>15</v>
      </c>
      <c r="D21" s="11" t="s">
        <v>16</v>
      </c>
      <c r="E21" s="11" t="s">
        <v>33</v>
      </c>
    </row>
    <row r="22" spans="2:15" x14ac:dyDescent="0.25">
      <c r="B22" s="2" t="s">
        <v>65</v>
      </c>
      <c r="C22" s="2" t="s">
        <v>66</v>
      </c>
      <c r="D22" s="2">
        <v>54.16</v>
      </c>
      <c r="E22" s="2">
        <f>(D22+2.5)</f>
        <v>56.66</v>
      </c>
    </row>
    <row r="23" spans="2:15" x14ac:dyDescent="0.25">
      <c r="B23" s="15"/>
      <c r="C23" s="15"/>
      <c r="D23" s="15"/>
      <c r="E23" s="15"/>
    </row>
    <row r="24" spans="2:15" x14ac:dyDescent="0.25">
      <c r="B24" s="15"/>
      <c r="C24" s="15"/>
      <c r="D24" s="15"/>
      <c r="E24" s="15"/>
    </row>
    <row r="25" spans="2:15" x14ac:dyDescent="0.25">
      <c r="B25" s="48" t="s">
        <v>52</v>
      </c>
      <c r="F25" s="1" t="s">
        <v>157</v>
      </c>
      <c r="M25" s="1" t="s">
        <v>155</v>
      </c>
    </row>
    <row r="26" spans="2:15" x14ac:dyDescent="0.25">
      <c r="B26" s="65" t="s">
        <v>36</v>
      </c>
      <c r="C26" s="58" t="s">
        <v>37</v>
      </c>
      <c r="D26" s="6"/>
      <c r="E26" s="59" t="s">
        <v>103</v>
      </c>
      <c r="F26" s="59"/>
      <c r="G26" s="59"/>
      <c r="H26" s="10" t="s">
        <v>1</v>
      </c>
      <c r="I26" s="59" t="s">
        <v>54</v>
      </c>
      <c r="J26" s="59"/>
      <c r="L26" s="60" t="s">
        <v>73</v>
      </c>
      <c r="M26" s="6"/>
      <c r="N26" s="10" t="s">
        <v>48</v>
      </c>
      <c r="O26" s="6" t="s">
        <v>49</v>
      </c>
    </row>
    <row r="27" spans="2:15" x14ac:dyDescent="0.25">
      <c r="B27" s="65"/>
      <c r="C27" s="58"/>
      <c r="D27" s="6"/>
      <c r="E27" s="4" t="s">
        <v>3</v>
      </c>
      <c r="F27" s="4" t="s">
        <v>4</v>
      </c>
      <c r="G27" s="4" t="s">
        <v>154</v>
      </c>
      <c r="H27" s="4" t="s">
        <v>5</v>
      </c>
      <c r="I27" s="4" t="s">
        <v>5</v>
      </c>
      <c r="J27" s="4" t="s">
        <v>6</v>
      </c>
      <c r="L27" s="60"/>
      <c r="M27" s="4" t="s">
        <v>41</v>
      </c>
      <c r="N27" s="4" t="s">
        <v>5</v>
      </c>
      <c r="O27" s="4" t="s">
        <v>5</v>
      </c>
    </row>
    <row r="28" spans="2:15" x14ac:dyDescent="0.25">
      <c r="B28"/>
      <c r="D28" s="12" t="s">
        <v>51</v>
      </c>
      <c r="F28" s="8">
        <v>56.9375</v>
      </c>
      <c r="G28" s="2">
        <f>(F28-44.25)</f>
        <v>12.6875</v>
      </c>
      <c r="H28" s="8">
        <v>14.5</v>
      </c>
      <c r="I28" s="2">
        <f>(G28+H28+3.4)</f>
        <v>30.587499999999999</v>
      </c>
      <c r="J28" s="2" t="s">
        <v>7</v>
      </c>
      <c r="L28" s="8">
        <v>245.125</v>
      </c>
      <c r="M28" s="2">
        <f>(L28-227.25)</f>
        <v>17.875</v>
      </c>
      <c r="N28" s="8">
        <v>16.5</v>
      </c>
      <c r="O28" s="2">
        <f>M28+N28-1.838</f>
        <v>32.536999999999999</v>
      </c>
    </row>
    <row r="29" spans="2:15" x14ac:dyDescent="0.25">
      <c r="B29"/>
      <c r="F29"/>
      <c r="G29"/>
      <c r="H29"/>
      <c r="I29"/>
      <c r="J29"/>
      <c r="L29"/>
      <c r="M29"/>
      <c r="N29"/>
      <c r="O29"/>
    </row>
    <row r="30" spans="2:15" x14ac:dyDescent="0.25">
      <c r="B30" s="48" t="s">
        <v>52</v>
      </c>
      <c r="F30" s="1" t="s">
        <v>158</v>
      </c>
      <c r="M30" s="1" t="s">
        <v>156</v>
      </c>
    </row>
    <row r="31" spans="2:15" x14ac:dyDescent="0.25">
      <c r="B31" s="65" t="s">
        <v>36</v>
      </c>
      <c r="C31" s="58" t="s">
        <v>37</v>
      </c>
      <c r="D31" s="37"/>
      <c r="E31" s="59" t="s">
        <v>103</v>
      </c>
      <c r="F31" s="59"/>
      <c r="G31" s="59"/>
      <c r="H31" s="38" t="s">
        <v>1</v>
      </c>
      <c r="I31" s="59" t="s">
        <v>121</v>
      </c>
      <c r="J31" s="59"/>
      <c r="L31" s="60" t="s">
        <v>73</v>
      </c>
      <c r="M31" s="37"/>
      <c r="N31" s="38" t="s">
        <v>48</v>
      </c>
      <c r="O31" s="37" t="s">
        <v>49</v>
      </c>
    </row>
    <row r="32" spans="2:15" x14ac:dyDescent="0.25">
      <c r="B32" s="65"/>
      <c r="C32" s="58"/>
      <c r="D32" s="37"/>
      <c r="E32" s="4" t="s">
        <v>3</v>
      </c>
      <c r="F32" s="4" t="s">
        <v>4</v>
      </c>
      <c r="G32" s="4" t="s">
        <v>154</v>
      </c>
      <c r="H32" s="4" t="s">
        <v>5</v>
      </c>
      <c r="I32" s="4" t="s">
        <v>5</v>
      </c>
      <c r="J32" s="4" t="s">
        <v>6</v>
      </c>
      <c r="L32" s="60"/>
      <c r="M32" s="4" t="s">
        <v>41</v>
      </c>
      <c r="N32" s="4" t="s">
        <v>5</v>
      </c>
      <c r="O32" s="4" t="s">
        <v>5</v>
      </c>
    </row>
    <row r="33" spans="2:15" x14ac:dyDescent="0.25">
      <c r="B33"/>
      <c r="D33" s="12" t="s">
        <v>51</v>
      </c>
      <c r="F33" s="8">
        <v>56.9375</v>
      </c>
      <c r="G33" s="2">
        <f>(F33-44.25)</f>
        <v>12.6875</v>
      </c>
      <c r="H33" s="43" t="s">
        <v>122</v>
      </c>
      <c r="I33" s="2">
        <f>G33-1.678</f>
        <v>11.009499999999999</v>
      </c>
      <c r="J33" s="2" t="s">
        <v>126</v>
      </c>
      <c r="L33" s="8">
        <v>245.125</v>
      </c>
      <c r="M33" s="2">
        <f>(L33-227.25)</f>
        <v>17.875</v>
      </c>
      <c r="N33" s="8">
        <v>14</v>
      </c>
      <c r="O33" s="2">
        <f>M33+N33+3.257</f>
        <v>35.131999999999998</v>
      </c>
    </row>
    <row r="34" spans="2:15" x14ac:dyDescent="0.25">
      <c r="B34"/>
      <c r="D34" s="13"/>
      <c r="F34"/>
      <c r="G34" s="15"/>
      <c r="H34" s="43"/>
      <c r="I34" s="15"/>
      <c r="J34" s="15"/>
      <c r="K34" s="15"/>
      <c r="L34" s="15"/>
      <c r="M34" s="15"/>
      <c r="N34" s="15"/>
      <c r="O34" s="15"/>
    </row>
    <row r="35" spans="2:15" x14ac:dyDescent="0.25">
      <c r="B35"/>
      <c r="D35" s="13"/>
      <c r="F35"/>
      <c r="G35" s="15"/>
      <c r="H35" s="43"/>
      <c r="I35" s="15"/>
      <c r="J35" s="15"/>
      <c r="K35" s="15"/>
      <c r="L35" s="15"/>
      <c r="M35" s="15"/>
      <c r="N35" s="15"/>
      <c r="O35" s="15"/>
    </row>
    <row r="36" spans="2:15" x14ac:dyDescent="0.25">
      <c r="B36"/>
      <c r="F36"/>
      <c r="G36"/>
      <c r="H36"/>
      <c r="I36"/>
      <c r="J36"/>
      <c r="L36"/>
      <c r="M36"/>
      <c r="N36"/>
      <c r="O36"/>
    </row>
    <row r="37" spans="2:15" x14ac:dyDescent="0.25">
      <c r="B37" s="48" t="s">
        <v>53</v>
      </c>
      <c r="F37" s="1" t="s">
        <v>159</v>
      </c>
      <c r="G37"/>
      <c r="H37"/>
      <c r="I37"/>
      <c r="J37"/>
      <c r="L37"/>
      <c r="M37" s="1" t="s">
        <v>155</v>
      </c>
      <c r="N37"/>
      <c r="O37"/>
    </row>
    <row r="38" spans="2:15" x14ac:dyDescent="0.25">
      <c r="B38" s="58" t="s">
        <v>36</v>
      </c>
      <c r="C38" s="58" t="s">
        <v>37</v>
      </c>
      <c r="D38" s="37"/>
      <c r="E38" s="59" t="s">
        <v>103</v>
      </c>
      <c r="F38" s="59"/>
      <c r="G38" s="59"/>
      <c r="H38" s="38" t="s">
        <v>1</v>
      </c>
      <c r="I38" s="59" t="s">
        <v>54</v>
      </c>
      <c r="J38" s="59"/>
      <c r="K38" s="21"/>
      <c r="L38" s="60" t="s">
        <v>73</v>
      </c>
      <c r="M38" s="37"/>
      <c r="N38" s="38" t="s">
        <v>48</v>
      </c>
      <c r="O38" s="37" t="s">
        <v>49</v>
      </c>
    </row>
    <row r="39" spans="2:15" x14ac:dyDescent="0.25">
      <c r="B39" s="58"/>
      <c r="C39" s="58"/>
      <c r="D39" s="37"/>
      <c r="E39" s="4" t="s">
        <v>3</v>
      </c>
      <c r="F39" s="4" t="s">
        <v>4</v>
      </c>
      <c r="G39" s="4" t="s">
        <v>41</v>
      </c>
      <c r="H39" s="4" t="s">
        <v>5</v>
      </c>
      <c r="I39" s="4" t="s">
        <v>5</v>
      </c>
      <c r="J39" s="4" t="s">
        <v>6</v>
      </c>
      <c r="K39" s="21"/>
      <c r="L39" s="60"/>
      <c r="M39" s="4" t="s">
        <v>41</v>
      </c>
      <c r="N39" s="4" t="s">
        <v>5</v>
      </c>
      <c r="O39" s="4" t="s">
        <v>5</v>
      </c>
    </row>
    <row r="40" spans="2:15" x14ac:dyDescent="0.25">
      <c r="B40"/>
      <c r="D40" s="12" t="s">
        <v>50</v>
      </c>
      <c r="F40" s="8">
        <v>56.1875</v>
      </c>
      <c r="G40" s="2">
        <f>(F40-20.25)</f>
        <v>35.9375</v>
      </c>
      <c r="H40" s="8">
        <v>14.5</v>
      </c>
      <c r="I40" s="2">
        <f t="shared" ref="I40" si="1">(G40+H40+3.4)</f>
        <v>53.837499999999999</v>
      </c>
      <c r="J40" s="2" t="s">
        <v>67</v>
      </c>
      <c r="L40" s="8">
        <v>242</v>
      </c>
      <c r="M40" s="2">
        <f t="shared" ref="M40" si="2">(L40-227.25)</f>
        <v>14.75</v>
      </c>
      <c r="N40" s="8">
        <v>16</v>
      </c>
      <c r="O40" s="2">
        <f t="shared" ref="O40" si="3">M40+N40-1.838</f>
        <v>28.911999999999999</v>
      </c>
    </row>
    <row r="41" spans="2:15" x14ac:dyDescent="0.25">
      <c r="B41"/>
      <c r="F41"/>
      <c r="G41"/>
      <c r="H41"/>
      <c r="I41"/>
      <c r="J41"/>
      <c r="L41"/>
      <c r="M41"/>
      <c r="N41"/>
      <c r="O41"/>
    </row>
    <row r="42" spans="2:15" x14ac:dyDescent="0.25">
      <c r="B42"/>
      <c r="F42" s="1" t="s">
        <v>163</v>
      </c>
      <c r="G42"/>
      <c r="H42"/>
      <c r="I42"/>
      <c r="J42"/>
      <c r="M42" s="1" t="s">
        <v>156</v>
      </c>
    </row>
    <row r="43" spans="2:15" x14ac:dyDescent="0.25">
      <c r="B43" s="58" t="s">
        <v>36</v>
      </c>
      <c r="C43" s="58" t="s">
        <v>37</v>
      </c>
      <c r="D43" s="37"/>
      <c r="E43" s="59" t="s">
        <v>103</v>
      </c>
      <c r="F43" s="59"/>
      <c r="G43" s="59"/>
      <c r="H43" s="38" t="s">
        <v>1</v>
      </c>
      <c r="I43" s="59" t="s">
        <v>121</v>
      </c>
      <c r="J43" s="59"/>
      <c r="L43" s="39" t="s">
        <v>73</v>
      </c>
      <c r="M43" s="37"/>
      <c r="N43" s="38" t="s">
        <v>48</v>
      </c>
      <c r="O43" s="37" t="s">
        <v>49</v>
      </c>
    </row>
    <row r="44" spans="2:15" x14ac:dyDescent="0.25">
      <c r="B44" s="58"/>
      <c r="C44" s="58"/>
      <c r="D44" s="37"/>
      <c r="E44" s="4" t="s">
        <v>3</v>
      </c>
      <c r="F44" s="4" t="s">
        <v>4</v>
      </c>
      <c r="G44" s="4" t="s">
        <v>41</v>
      </c>
      <c r="H44" s="4" t="s">
        <v>5</v>
      </c>
      <c r="I44" s="4" t="s">
        <v>5</v>
      </c>
      <c r="J44" s="4" t="s">
        <v>6</v>
      </c>
      <c r="L44" s="39"/>
      <c r="M44" s="4" t="s">
        <v>41</v>
      </c>
      <c r="N44" s="4" t="s">
        <v>5</v>
      </c>
      <c r="O44" s="4" t="s">
        <v>5</v>
      </c>
    </row>
    <row r="45" spans="2:15" x14ac:dyDescent="0.25">
      <c r="B45"/>
      <c r="D45" s="12" t="s">
        <v>50</v>
      </c>
      <c r="F45" s="8">
        <v>36</v>
      </c>
      <c r="G45" s="2">
        <f>(F45-20.25)</f>
        <v>15.75</v>
      </c>
      <c r="H45" s="43" t="s">
        <v>122</v>
      </c>
      <c r="I45" s="2">
        <f>G45-1.678</f>
        <v>14.071999999999999</v>
      </c>
      <c r="J45" s="2" t="s">
        <v>133</v>
      </c>
      <c r="L45" s="8">
        <v>241</v>
      </c>
      <c r="M45" s="2">
        <f>(L45-227.25)</f>
        <v>13.75</v>
      </c>
      <c r="N45" s="8">
        <v>14</v>
      </c>
      <c r="O45" s="2">
        <f>M45+N45+3.257</f>
        <v>31.007000000000001</v>
      </c>
    </row>
    <row r="47" spans="2:15" x14ac:dyDescent="0.25">
      <c r="D47" s="13"/>
      <c r="E47" s="14"/>
      <c r="F47" s="15"/>
      <c r="G47" s="15"/>
      <c r="H47" s="15"/>
      <c r="I47" s="15"/>
      <c r="J47" s="15"/>
      <c r="L47" s="15"/>
      <c r="M47" s="15"/>
      <c r="N47" s="15"/>
      <c r="O47" s="15"/>
    </row>
    <row r="54" spans="2:15" x14ac:dyDescent="0.25">
      <c r="B54"/>
      <c r="F54"/>
      <c r="G54"/>
      <c r="H54"/>
      <c r="I54"/>
      <c r="J54"/>
      <c r="L54"/>
      <c r="M54"/>
      <c r="N54"/>
      <c r="O54"/>
    </row>
    <row r="55" spans="2:15" x14ac:dyDescent="0.25">
      <c r="B55"/>
      <c r="F55"/>
      <c r="G55"/>
      <c r="H55"/>
      <c r="I55"/>
      <c r="J55"/>
      <c r="L55"/>
      <c r="M55"/>
      <c r="N55"/>
      <c r="O55"/>
    </row>
    <row r="56" spans="2:15" x14ac:dyDescent="0.25">
      <c r="B56"/>
      <c r="F56"/>
      <c r="G56"/>
      <c r="H56"/>
      <c r="I56"/>
      <c r="J56"/>
      <c r="L56"/>
      <c r="M56"/>
      <c r="N56"/>
      <c r="O56"/>
    </row>
    <row r="57" spans="2:15" x14ac:dyDescent="0.25">
      <c r="B57"/>
      <c r="F57"/>
      <c r="G57"/>
      <c r="H57"/>
      <c r="I57"/>
      <c r="J57"/>
      <c r="L57"/>
      <c r="M57"/>
      <c r="N57"/>
      <c r="O57"/>
    </row>
    <row r="58" spans="2:15" x14ac:dyDescent="0.25">
      <c r="B58"/>
      <c r="F58"/>
      <c r="G58"/>
      <c r="H58"/>
      <c r="I58"/>
      <c r="J58"/>
      <c r="L58"/>
      <c r="M58"/>
      <c r="N58"/>
      <c r="O58"/>
    </row>
  </sheetData>
  <mergeCells count="19">
    <mergeCell ref="B43:B44"/>
    <mergeCell ref="C43:C44"/>
    <mergeCell ref="E43:G43"/>
    <mergeCell ref="I43:J43"/>
    <mergeCell ref="L31:L32"/>
    <mergeCell ref="B31:B32"/>
    <mergeCell ref="C31:C32"/>
    <mergeCell ref="E31:G31"/>
    <mergeCell ref="I31:J31"/>
    <mergeCell ref="B38:B39"/>
    <mergeCell ref="C38:C39"/>
    <mergeCell ref="E38:G38"/>
    <mergeCell ref="I38:J38"/>
    <mergeCell ref="L38:L39"/>
    <mergeCell ref="B26:B27"/>
    <mergeCell ref="C26:C27"/>
    <mergeCell ref="E26:G26"/>
    <mergeCell ref="I26:J26"/>
    <mergeCell ref="L26:L27"/>
  </mergeCells>
  <conditionalFormatting sqref="B26:B27">
    <cfRule type="containsText" dxfId="477" priority="261" operator="containsText" text="FXD">
      <formula>NOT(ISERROR(SEARCH("FXD",B26)))</formula>
    </cfRule>
    <cfRule type="containsText" dxfId="476" priority="262" operator="containsText" text="RITE">
      <formula>NOT(ISERROR(SEARCH("RITE",B26)))</formula>
    </cfRule>
    <cfRule type="containsText" dxfId="475" priority="263" operator="containsText" text="RONG">
      <formula>NOT(ISERROR(SEARCH("RONG",B26)))</formula>
    </cfRule>
    <cfRule type="containsText" dxfId="474" priority="264" operator="containsText" text="ON LOCATION">
      <formula>NOT(ISERROR(SEARCH("ON LOCATION",B26)))</formula>
    </cfRule>
  </conditionalFormatting>
  <conditionalFormatting sqref="C26:D27">
    <cfRule type="containsText" dxfId="473" priority="260" operator="containsText" text="DFP">
      <formula>NOT(ISERROR(SEARCH("DFP",C26)))</formula>
    </cfRule>
  </conditionalFormatting>
  <conditionalFormatting sqref="D47">
    <cfRule type="containsText" dxfId="472" priority="259" operator="containsText" text="DFP">
      <formula>NOT(ISERROR(SEARCH("DFP",D47)))</formula>
    </cfRule>
  </conditionalFormatting>
  <conditionalFormatting sqref="B15:B20">
    <cfRule type="containsText" dxfId="471" priority="239" operator="containsText" text="FXD">
      <formula>NOT(ISERROR(SEARCH("FXD",B15)))</formula>
    </cfRule>
    <cfRule type="containsText" dxfId="470" priority="240" operator="containsText" text="RITE">
      <formula>NOT(ISERROR(SEARCH("RITE",B15)))</formula>
    </cfRule>
    <cfRule type="containsText" dxfId="469" priority="241" operator="containsText" text="RONG">
      <formula>NOT(ISERROR(SEARCH("RONG",B15)))</formula>
    </cfRule>
    <cfRule type="containsText" dxfId="468" priority="242" operator="containsText" text="ON LOCATION">
      <formula>NOT(ISERROR(SEARCH("ON LOCATION",B15)))</formula>
    </cfRule>
  </conditionalFormatting>
  <conditionalFormatting sqref="C14:C20">
    <cfRule type="containsText" dxfId="467" priority="238" operator="containsText" text="DFP">
      <formula>NOT(ISERROR(SEARCH("DFP",C14)))</formula>
    </cfRule>
  </conditionalFormatting>
  <conditionalFormatting sqref="B3:B5">
    <cfRule type="containsText" dxfId="466" priority="234" operator="containsText" text="FXD">
      <formula>NOT(ISERROR(SEARCH("FXD",B3)))</formula>
    </cfRule>
    <cfRule type="containsText" dxfId="465" priority="235" operator="containsText" text="RITE">
      <formula>NOT(ISERROR(SEARCH("RITE",B3)))</formula>
    </cfRule>
    <cfRule type="containsText" dxfId="464" priority="236" operator="containsText" text="RONG">
      <formula>NOT(ISERROR(SEARCH("RONG",B3)))</formula>
    </cfRule>
    <cfRule type="containsText" dxfId="463" priority="237" operator="containsText" text="ON LOCATION">
      <formula>NOT(ISERROR(SEARCH("ON LOCATION",B3)))</formula>
    </cfRule>
  </conditionalFormatting>
  <conditionalFormatting sqref="C2:C5">
    <cfRule type="containsText" dxfId="462" priority="233" operator="containsText" text="DFP">
      <formula>NOT(ISERROR(SEARCH("DFP",C2)))</formula>
    </cfRule>
  </conditionalFormatting>
  <conditionalFormatting sqref="J28">
    <cfRule type="containsText" dxfId="461" priority="229" operator="containsText" text="FXD">
      <formula>NOT(ISERROR(SEARCH("FXD",J28)))</formula>
    </cfRule>
    <cfRule type="containsText" dxfId="460" priority="230" operator="containsText" text="RITE">
      <formula>NOT(ISERROR(SEARCH("RITE",J28)))</formula>
    </cfRule>
    <cfRule type="containsText" dxfId="459" priority="231" operator="containsText" text="RONG">
      <formula>NOT(ISERROR(SEARCH("RONG",J28)))</formula>
    </cfRule>
    <cfRule type="containsText" dxfId="458" priority="232" operator="containsText" text="ON LOCATION">
      <formula>NOT(ISERROR(SEARCH("ON LOCATION",J28)))</formula>
    </cfRule>
  </conditionalFormatting>
  <conditionalFormatting sqref="B22:B24">
    <cfRule type="containsText" dxfId="457" priority="181" operator="containsText" text="FXD">
      <formula>NOT(ISERROR(SEARCH("FXD",B22)))</formula>
    </cfRule>
    <cfRule type="containsText" dxfId="456" priority="182" operator="containsText" text="RITE">
      <formula>NOT(ISERROR(SEARCH("RITE",B22)))</formula>
    </cfRule>
    <cfRule type="containsText" dxfId="455" priority="183" operator="containsText" text="RONG">
      <formula>NOT(ISERROR(SEARCH("RONG",B22)))</formula>
    </cfRule>
    <cfRule type="containsText" dxfId="454" priority="184" operator="containsText" text="ON LOCATION">
      <formula>NOT(ISERROR(SEARCH("ON LOCATION",B22)))</formula>
    </cfRule>
  </conditionalFormatting>
  <conditionalFormatting sqref="C21:C24">
    <cfRule type="containsText" dxfId="453" priority="180" operator="containsText" text="DFP">
      <formula>NOT(ISERROR(SEARCH("DFP",C21)))</formula>
    </cfRule>
  </conditionalFormatting>
  <conditionalFormatting sqref="B59:B1048576 B13 B1 B46:B50 B3:B6 B15:B20 B22:B27">
    <cfRule type="containsText" dxfId="452" priority="156" stopIfTrue="1" operator="containsText" text="FXD">
      <formula>NOT(ISERROR(SEARCH("FXD",B1)))</formula>
    </cfRule>
    <cfRule type="containsText" dxfId="451" priority="157" operator="containsText" text="RITE">
      <formula>NOT(ISERROR(SEARCH("RITE",B1)))</formula>
    </cfRule>
    <cfRule type="containsText" dxfId="450" priority="158" operator="containsText" text="RONG">
      <formula>NOT(ISERROR(SEARCH("RONG",B1)))</formula>
    </cfRule>
    <cfRule type="containsText" dxfId="449" priority="159" operator="containsText" text="ON LOCATION">
      <formula>NOT(ISERROR(SEARCH("ON LOCATION",B1)))</formula>
    </cfRule>
    <cfRule type="containsText" dxfId="448" priority="160" operator="containsText" text="FXD">
      <formula>NOT(ISERROR(SEARCH("FXD",B1)))</formula>
    </cfRule>
  </conditionalFormatting>
  <conditionalFormatting sqref="O28">
    <cfRule type="cellIs" dxfId="447" priority="151" operator="lessThan">
      <formula>28.12</formula>
    </cfRule>
  </conditionalFormatting>
  <conditionalFormatting sqref="O33">
    <cfRule type="cellIs" dxfId="446" priority="105" operator="lessThan">
      <formula>28.12</formula>
    </cfRule>
  </conditionalFormatting>
  <conditionalFormatting sqref="J40">
    <cfRule type="containsText" dxfId="445" priority="127" operator="containsText" text="FXD">
      <formula>NOT(ISERROR(SEARCH("FXD",J40)))</formula>
    </cfRule>
    <cfRule type="containsText" dxfId="444" priority="128" operator="containsText" text="RITE">
      <formula>NOT(ISERROR(SEARCH("RITE",J40)))</formula>
    </cfRule>
    <cfRule type="containsText" dxfId="443" priority="129" operator="containsText" text="RONG">
      <formula>NOT(ISERROR(SEARCH("RONG",J40)))</formula>
    </cfRule>
    <cfRule type="containsText" dxfId="442" priority="130" operator="containsText" text="ON LOCATION">
      <formula>NOT(ISERROR(SEARCH("ON LOCATION",J40)))</formula>
    </cfRule>
  </conditionalFormatting>
  <conditionalFormatting sqref="O40">
    <cfRule type="cellIs" dxfId="441" priority="121" operator="lessThan">
      <formula>28.12</formula>
    </cfRule>
  </conditionalFormatting>
  <conditionalFormatting sqref="B38:B39">
    <cfRule type="containsText" dxfId="440" priority="117" operator="containsText" text="FXD">
      <formula>NOT(ISERROR(SEARCH("FXD",B38)))</formula>
    </cfRule>
    <cfRule type="containsText" dxfId="439" priority="118" operator="containsText" text="RITE">
      <formula>NOT(ISERROR(SEARCH("RITE",B38)))</formula>
    </cfRule>
    <cfRule type="containsText" dxfId="438" priority="119" operator="containsText" text="RONG">
      <formula>NOT(ISERROR(SEARCH("RONG",B38)))</formula>
    </cfRule>
    <cfRule type="containsText" dxfId="437" priority="120" operator="containsText" text="ON LOCATION">
      <formula>NOT(ISERROR(SEARCH("ON LOCATION",B38)))</formula>
    </cfRule>
  </conditionalFormatting>
  <conditionalFormatting sqref="C38:D39">
    <cfRule type="containsText" dxfId="436" priority="116" operator="containsText" text="DFP">
      <formula>NOT(ISERROR(SEARCH("DFP",C38)))</formula>
    </cfRule>
  </conditionalFormatting>
  <conditionalFormatting sqref="B38:B39">
    <cfRule type="containsText" dxfId="435" priority="111" stopIfTrue="1" operator="containsText" text="FXD">
      <formula>NOT(ISERROR(SEARCH("FXD",B38)))</formula>
    </cfRule>
    <cfRule type="containsText" dxfId="434" priority="112" operator="containsText" text="RITE">
      <formula>NOT(ISERROR(SEARCH("RITE",B38)))</formula>
    </cfRule>
    <cfRule type="containsText" dxfId="433" priority="113" operator="containsText" text="RONG">
      <formula>NOT(ISERROR(SEARCH("RONG",B38)))</formula>
    </cfRule>
    <cfRule type="containsText" dxfId="432" priority="114" operator="containsText" text="ON LOCATION">
      <formula>NOT(ISERROR(SEARCH("ON LOCATION",B38)))</formula>
    </cfRule>
    <cfRule type="containsText" dxfId="431" priority="115" operator="containsText" text="FXD">
      <formula>NOT(ISERROR(SEARCH("FXD",B38)))</formula>
    </cfRule>
  </conditionalFormatting>
  <conditionalFormatting sqref="B37">
    <cfRule type="containsText" dxfId="430" priority="106" stopIfTrue="1" operator="containsText" text="FXD">
      <formula>NOT(ISERROR(SEARCH("FXD",B37)))</formula>
    </cfRule>
    <cfRule type="containsText" dxfId="429" priority="107" operator="containsText" text="RITE">
      <formula>NOT(ISERROR(SEARCH("RITE",B37)))</formula>
    </cfRule>
    <cfRule type="containsText" dxfId="428" priority="108" operator="containsText" text="RONG">
      <formula>NOT(ISERROR(SEARCH("RONG",B37)))</formula>
    </cfRule>
    <cfRule type="containsText" dxfId="427" priority="109" operator="containsText" text="ON LOCATION">
      <formula>NOT(ISERROR(SEARCH("ON LOCATION",B37)))</formula>
    </cfRule>
    <cfRule type="containsText" dxfId="426" priority="110" operator="containsText" text="FXD">
      <formula>NOT(ISERROR(SEARCH("FXD",B37)))</formula>
    </cfRule>
  </conditionalFormatting>
  <conditionalFormatting sqref="C12">
    <cfRule type="containsText" dxfId="425" priority="90" operator="containsText" text="DFP">
      <formula>NOT(ISERROR(SEARCH("DFP",C12)))</formula>
    </cfRule>
  </conditionalFormatting>
  <conditionalFormatting sqref="B8:B11">
    <cfRule type="containsText" dxfId="424" priority="101" operator="containsText" text="FXD">
      <formula>NOT(ISERROR(SEARCH("FXD",B8)))</formula>
    </cfRule>
    <cfRule type="containsText" dxfId="423" priority="102" operator="containsText" text="RITE">
      <formula>NOT(ISERROR(SEARCH("RITE",B8)))</formula>
    </cfRule>
    <cfRule type="containsText" dxfId="422" priority="103" operator="containsText" text="RONG">
      <formula>NOT(ISERROR(SEARCH("RONG",B8)))</formula>
    </cfRule>
    <cfRule type="containsText" dxfId="421" priority="104" operator="containsText" text="ON LOCATION">
      <formula>NOT(ISERROR(SEARCH("ON LOCATION",B8)))</formula>
    </cfRule>
  </conditionalFormatting>
  <conditionalFormatting sqref="C8:C11">
    <cfRule type="containsText" dxfId="420" priority="100" operator="containsText" text="DFP">
      <formula>NOT(ISERROR(SEARCH("DFP",C8)))</formula>
    </cfRule>
  </conditionalFormatting>
  <conditionalFormatting sqref="C7">
    <cfRule type="containsText" dxfId="415" priority="95" operator="containsText" text="DFP">
      <formula>NOT(ISERROR(SEARCH("DFP",C7)))</formula>
    </cfRule>
  </conditionalFormatting>
  <conditionalFormatting sqref="B12">
    <cfRule type="containsText" dxfId="414" priority="91" operator="containsText" text="FXD">
      <formula>NOT(ISERROR(SEARCH("FXD",B12)))</formula>
    </cfRule>
    <cfRule type="containsText" dxfId="413" priority="92" operator="containsText" text="RITE">
      <formula>NOT(ISERROR(SEARCH("RITE",B12)))</formula>
    </cfRule>
    <cfRule type="containsText" dxfId="412" priority="93" operator="containsText" text="RONG">
      <formula>NOT(ISERROR(SEARCH("RONG",B12)))</formula>
    </cfRule>
    <cfRule type="containsText" dxfId="411" priority="94" operator="containsText" text="ON LOCATION">
      <formula>NOT(ISERROR(SEARCH("ON LOCATION",B12)))</formula>
    </cfRule>
  </conditionalFormatting>
  <conditionalFormatting sqref="B31:B32">
    <cfRule type="containsText" dxfId="410" priority="86" operator="containsText" text="FXD">
      <formula>NOT(ISERROR(SEARCH("FXD",B31)))</formula>
    </cfRule>
    <cfRule type="containsText" dxfId="409" priority="87" operator="containsText" text="RITE">
      <formula>NOT(ISERROR(SEARCH("RITE",B31)))</formula>
    </cfRule>
    <cfRule type="containsText" dxfId="408" priority="88" operator="containsText" text="RONG">
      <formula>NOT(ISERROR(SEARCH("RONG",B31)))</formula>
    </cfRule>
    <cfRule type="containsText" dxfId="407" priority="89" operator="containsText" text="ON LOCATION">
      <formula>NOT(ISERROR(SEARCH("ON LOCATION",B31)))</formula>
    </cfRule>
  </conditionalFormatting>
  <conditionalFormatting sqref="C31:D32">
    <cfRule type="containsText" dxfId="406" priority="85" operator="containsText" text="DFP">
      <formula>NOT(ISERROR(SEARCH("DFP",C31)))</formula>
    </cfRule>
  </conditionalFormatting>
  <conditionalFormatting sqref="J33:J35 K34:O35">
    <cfRule type="containsText" dxfId="405" priority="81" operator="containsText" text="FXD">
      <formula>NOT(ISERROR(SEARCH("FXD",J33)))</formula>
    </cfRule>
    <cfRule type="containsText" dxfId="404" priority="82" operator="containsText" text="RITE">
      <formula>NOT(ISERROR(SEARCH("RITE",J33)))</formula>
    </cfRule>
    <cfRule type="containsText" dxfId="403" priority="83" operator="containsText" text="RONG">
      <formula>NOT(ISERROR(SEARCH("RONG",J33)))</formula>
    </cfRule>
    <cfRule type="containsText" dxfId="402" priority="84" operator="containsText" text="ON LOCATION">
      <formula>NOT(ISERROR(SEARCH("ON LOCATION",J33)))</formula>
    </cfRule>
  </conditionalFormatting>
  <conditionalFormatting sqref="B30:B32">
    <cfRule type="containsText" dxfId="401" priority="76" stopIfTrue="1" operator="containsText" text="FXD">
      <formula>NOT(ISERROR(SEARCH("FXD",B30)))</formula>
    </cfRule>
    <cfRule type="containsText" dxfId="400" priority="77" operator="containsText" text="RITE">
      <formula>NOT(ISERROR(SEARCH("RITE",B30)))</formula>
    </cfRule>
    <cfRule type="containsText" dxfId="399" priority="78" operator="containsText" text="RONG">
      <formula>NOT(ISERROR(SEARCH("RONG",B30)))</formula>
    </cfRule>
    <cfRule type="containsText" dxfId="398" priority="79" operator="containsText" text="ON LOCATION">
      <formula>NOT(ISERROR(SEARCH("ON LOCATION",B30)))</formula>
    </cfRule>
    <cfRule type="containsText" dxfId="397" priority="80" operator="containsText" text="FXD">
      <formula>NOT(ISERROR(SEARCH("FXD",B30)))</formula>
    </cfRule>
  </conditionalFormatting>
  <conditionalFormatting sqref="O45">
    <cfRule type="cellIs" dxfId="396" priority="75" operator="lessThan">
      <formula>28.12</formula>
    </cfRule>
  </conditionalFormatting>
  <conditionalFormatting sqref="B43:B44">
    <cfRule type="containsText" dxfId="395" priority="61" operator="containsText" text="FXD">
      <formula>NOT(ISERROR(SEARCH("FXD",B43)))</formula>
    </cfRule>
    <cfRule type="containsText" dxfId="394" priority="62" operator="containsText" text="RITE">
      <formula>NOT(ISERROR(SEARCH("RITE",B43)))</formula>
    </cfRule>
    <cfRule type="containsText" dxfId="393" priority="63" operator="containsText" text="RONG">
      <formula>NOT(ISERROR(SEARCH("RONG",B43)))</formula>
    </cfRule>
    <cfRule type="containsText" dxfId="392" priority="64" operator="containsText" text="ON LOCATION">
      <formula>NOT(ISERROR(SEARCH("ON LOCATION",B43)))</formula>
    </cfRule>
  </conditionalFormatting>
  <conditionalFormatting sqref="C43:D44">
    <cfRule type="containsText" dxfId="391" priority="60" operator="containsText" text="DFP">
      <formula>NOT(ISERROR(SEARCH("DFP",C43)))</formula>
    </cfRule>
  </conditionalFormatting>
  <conditionalFormatting sqref="B43:B44">
    <cfRule type="containsText" dxfId="390" priority="55" stopIfTrue="1" operator="containsText" text="FXD">
      <formula>NOT(ISERROR(SEARCH("FXD",B43)))</formula>
    </cfRule>
    <cfRule type="containsText" dxfId="389" priority="56" operator="containsText" text="RITE">
      <formula>NOT(ISERROR(SEARCH("RITE",B43)))</formula>
    </cfRule>
    <cfRule type="containsText" dxfId="388" priority="57" operator="containsText" text="RONG">
      <formula>NOT(ISERROR(SEARCH("RONG",B43)))</formula>
    </cfRule>
    <cfRule type="containsText" dxfId="387" priority="58" operator="containsText" text="ON LOCATION">
      <formula>NOT(ISERROR(SEARCH("ON LOCATION",B43)))</formula>
    </cfRule>
    <cfRule type="containsText" dxfId="386" priority="59" operator="containsText" text="FXD">
      <formula>NOT(ISERROR(SEARCH("FXD",B43)))</formula>
    </cfRule>
  </conditionalFormatting>
  <conditionalFormatting sqref="J45">
    <cfRule type="containsText" dxfId="385" priority="51" operator="containsText" text="FXD">
      <formula>NOT(ISERROR(SEARCH("FXD",J45)))</formula>
    </cfRule>
    <cfRule type="containsText" dxfId="384" priority="52" operator="containsText" text="RITE">
      <formula>NOT(ISERROR(SEARCH("RITE",J45)))</formula>
    </cfRule>
    <cfRule type="containsText" dxfId="383" priority="53" operator="containsText" text="RONG">
      <formula>NOT(ISERROR(SEARCH("RONG",J45)))</formula>
    </cfRule>
    <cfRule type="containsText" dxfId="382" priority="54" operator="containsText" text="ON LOCATION">
      <formula>NOT(ISERROR(SEARCH("ON LOCATION",J45)))</formula>
    </cfRule>
  </conditionalFormatting>
  <conditionalFormatting sqref="B2">
    <cfRule type="containsText" dxfId="381" priority="33" operator="containsText" text="FXD">
      <formula>NOT(ISERROR(SEARCH("FXD",B2)))</formula>
    </cfRule>
    <cfRule type="containsText" dxfId="380" priority="34" operator="containsText" text="RITE">
      <formula>NOT(ISERROR(SEARCH("RITE",B2)))</formula>
    </cfRule>
    <cfRule type="containsText" dxfId="379" priority="35" operator="containsText" text="RONG">
      <formula>NOT(ISERROR(SEARCH("RONG",B2)))</formula>
    </cfRule>
    <cfRule type="containsText" dxfId="378" priority="36" operator="containsText" text="ON LOCATION">
      <formula>NOT(ISERROR(SEARCH("ON LOCATION",B2)))</formula>
    </cfRule>
  </conditionalFormatting>
  <conditionalFormatting sqref="B2">
    <cfRule type="containsText" dxfId="377" priority="28" stopIfTrue="1" operator="containsText" text="FXD">
      <formula>NOT(ISERROR(SEARCH("FXD",B2)))</formula>
    </cfRule>
    <cfRule type="containsText" dxfId="376" priority="29" operator="containsText" text="RITE">
      <formula>NOT(ISERROR(SEARCH("RITE",B2)))</formula>
    </cfRule>
    <cfRule type="containsText" dxfId="375" priority="30" operator="containsText" text="RONG">
      <formula>NOT(ISERROR(SEARCH("RONG",B2)))</formula>
    </cfRule>
    <cfRule type="containsText" dxfId="374" priority="31" operator="containsText" text="ON LOCATION">
      <formula>NOT(ISERROR(SEARCH("ON LOCATION",B2)))</formula>
    </cfRule>
    <cfRule type="containsText" dxfId="373" priority="32" operator="containsText" text="FXD">
      <formula>NOT(ISERROR(SEARCH("FXD",B2)))</formula>
    </cfRule>
  </conditionalFormatting>
  <conditionalFormatting sqref="B7">
    <cfRule type="containsText" dxfId="372" priority="24" operator="containsText" text="FXD">
      <formula>NOT(ISERROR(SEARCH("FXD",B7)))</formula>
    </cfRule>
    <cfRule type="containsText" dxfId="371" priority="25" operator="containsText" text="RITE">
      <formula>NOT(ISERROR(SEARCH("RITE",B7)))</formula>
    </cfRule>
    <cfRule type="containsText" dxfId="370" priority="26" operator="containsText" text="RONG">
      <formula>NOT(ISERROR(SEARCH("RONG",B7)))</formula>
    </cfRule>
    <cfRule type="containsText" dxfId="369" priority="27" operator="containsText" text="ON LOCATION">
      <formula>NOT(ISERROR(SEARCH("ON LOCATION",B7)))</formula>
    </cfRule>
  </conditionalFormatting>
  <conditionalFormatting sqref="B7">
    <cfRule type="containsText" dxfId="368" priority="19" stopIfTrue="1" operator="containsText" text="FXD">
      <formula>NOT(ISERROR(SEARCH("FXD",B7)))</formula>
    </cfRule>
    <cfRule type="containsText" dxfId="367" priority="20" operator="containsText" text="RITE">
      <formula>NOT(ISERROR(SEARCH("RITE",B7)))</formula>
    </cfRule>
    <cfRule type="containsText" dxfId="366" priority="21" operator="containsText" text="RONG">
      <formula>NOT(ISERROR(SEARCH("RONG",B7)))</formula>
    </cfRule>
    <cfRule type="containsText" dxfId="365" priority="22" operator="containsText" text="ON LOCATION">
      <formula>NOT(ISERROR(SEARCH("ON LOCATION",B7)))</formula>
    </cfRule>
    <cfRule type="containsText" dxfId="364" priority="23" operator="containsText" text="FXD">
      <formula>NOT(ISERROR(SEARCH("FXD",B7)))</formula>
    </cfRule>
  </conditionalFormatting>
  <conditionalFormatting sqref="B14">
    <cfRule type="containsText" dxfId="363" priority="15" operator="containsText" text="FXD">
      <formula>NOT(ISERROR(SEARCH("FXD",B14)))</formula>
    </cfRule>
    <cfRule type="containsText" dxfId="362" priority="16" operator="containsText" text="RITE">
      <formula>NOT(ISERROR(SEARCH("RITE",B14)))</formula>
    </cfRule>
    <cfRule type="containsText" dxfId="361" priority="17" operator="containsText" text="RONG">
      <formula>NOT(ISERROR(SEARCH("RONG",B14)))</formula>
    </cfRule>
    <cfRule type="containsText" dxfId="360" priority="18" operator="containsText" text="ON LOCATION">
      <formula>NOT(ISERROR(SEARCH("ON LOCATION",B14)))</formula>
    </cfRule>
  </conditionalFormatting>
  <conditionalFormatting sqref="B14">
    <cfRule type="containsText" dxfId="359" priority="10" stopIfTrue="1" operator="containsText" text="FXD">
      <formula>NOT(ISERROR(SEARCH("FXD",B14)))</formula>
    </cfRule>
    <cfRule type="containsText" dxfId="358" priority="11" operator="containsText" text="RITE">
      <formula>NOT(ISERROR(SEARCH("RITE",B14)))</formula>
    </cfRule>
    <cfRule type="containsText" dxfId="357" priority="12" operator="containsText" text="RONG">
      <formula>NOT(ISERROR(SEARCH("RONG",B14)))</formula>
    </cfRule>
    <cfRule type="containsText" dxfId="356" priority="13" operator="containsText" text="ON LOCATION">
      <formula>NOT(ISERROR(SEARCH("ON LOCATION",B14)))</formula>
    </cfRule>
    <cfRule type="containsText" dxfId="355" priority="14" operator="containsText" text="FXD">
      <formula>NOT(ISERROR(SEARCH("FXD",B14)))</formula>
    </cfRule>
  </conditionalFormatting>
  <conditionalFormatting sqref="B21">
    <cfRule type="containsText" dxfId="354" priority="6" operator="containsText" text="FXD">
      <formula>NOT(ISERROR(SEARCH("FXD",B21)))</formula>
    </cfRule>
    <cfRule type="containsText" dxfId="353" priority="7" operator="containsText" text="RITE">
      <formula>NOT(ISERROR(SEARCH("RITE",B21)))</formula>
    </cfRule>
    <cfRule type="containsText" dxfId="352" priority="8" operator="containsText" text="RONG">
      <formula>NOT(ISERROR(SEARCH("RONG",B21)))</formula>
    </cfRule>
    <cfRule type="containsText" dxfId="351" priority="9" operator="containsText" text="ON LOCATION">
      <formula>NOT(ISERROR(SEARCH("ON LOCATION",B21)))</formula>
    </cfRule>
  </conditionalFormatting>
  <conditionalFormatting sqref="B21">
    <cfRule type="containsText" dxfId="350" priority="1" stopIfTrue="1" operator="containsText" text="FXD">
      <formula>NOT(ISERROR(SEARCH("FXD",B21)))</formula>
    </cfRule>
    <cfRule type="containsText" dxfId="349" priority="2" operator="containsText" text="RITE">
      <formula>NOT(ISERROR(SEARCH("RITE",B21)))</formula>
    </cfRule>
    <cfRule type="containsText" dxfId="348" priority="3" operator="containsText" text="RONG">
      <formula>NOT(ISERROR(SEARCH("RONG",B21)))</formula>
    </cfRule>
    <cfRule type="containsText" dxfId="347" priority="4" operator="containsText" text="ON LOCATION">
      <formula>NOT(ISERROR(SEARCH("ON LOCATION",B21)))</formula>
    </cfRule>
    <cfRule type="containsText" dxfId="346" priority="5" operator="containsText" text="FXD">
      <formula>NOT(ISERROR(SEARCH("FXD",B21)))</formula>
    </cfRule>
  </conditionalFormatting>
  <pageMargins left="0.7" right="0.7" top="0.75" bottom="0.75" header="0.3" footer="0.3"/>
  <pageSetup orientation="portrait" horizontalDpi="300" verticalDpi="300" r:id="rId1"/>
  <headerFooter>
    <oddFooter>&amp;C&amp;1#&amp;"Calibri"&amp;10&amp;K000000Schlumberger-Private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88159-DC34-4814-83C5-BC028955FB40}">
  <dimension ref="B2:O43"/>
  <sheetViews>
    <sheetView topLeftCell="A7" zoomScale="85" zoomScaleNormal="85" workbookViewId="0">
      <selection activeCell="B21" sqref="B21"/>
    </sheetView>
  </sheetViews>
  <sheetFormatPr defaultRowHeight="15" x14ac:dyDescent="0.25"/>
  <cols>
    <col min="2" max="2" width="23.7109375" style="9" bestFit="1" customWidth="1"/>
    <col min="4" max="4" width="20.42578125" customWidth="1"/>
    <col min="5" max="5" width="18.140625" customWidth="1"/>
    <col min="6" max="6" width="24.7109375" style="1" customWidth="1"/>
    <col min="7" max="7" width="21.140625" style="1" bestFit="1" customWidth="1"/>
    <col min="8" max="8" width="16.42578125" style="1" customWidth="1"/>
    <col min="9" max="9" width="9.140625" style="1"/>
    <col min="10" max="10" width="10.28515625" style="1" customWidth="1"/>
    <col min="11" max="11" width="3.28515625" customWidth="1"/>
    <col min="12" max="12" width="11.140625" style="1" customWidth="1"/>
    <col min="13" max="13" width="14.85546875" style="1" bestFit="1" customWidth="1"/>
    <col min="14" max="14" width="14.140625" style="1" customWidth="1"/>
    <col min="15" max="15" width="9.140625" style="1"/>
  </cols>
  <sheetData>
    <row r="2" spans="2:5" x14ac:dyDescent="0.25">
      <c r="B2" s="57" t="s">
        <v>185</v>
      </c>
      <c r="C2" s="39" t="s">
        <v>15</v>
      </c>
      <c r="D2" s="39" t="s">
        <v>16</v>
      </c>
    </row>
    <row r="3" spans="2:5" x14ac:dyDescent="0.25">
      <c r="B3" s="2" t="s">
        <v>62</v>
      </c>
      <c r="C3" s="2">
        <v>28.13</v>
      </c>
      <c r="D3" s="2">
        <v>31.65</v>
      </c>
    </row>
    <row r="4" spans="2:5" x14ac:dyDescent="0.25">
      <c r="B4" s="2" t="s">
        <v>63</v>
      </c>
      <c r="C4" s="2">
        <v>31.63</v>
      </c>
      <c r="D4" s="2">
        <v>35.15</v>
      </c>
    </row>
    <row r="5" spans="2:5" x14ac:dyDescent="0.25">
      <c r="B5" s="2" t="s">
        <v>64</v>
      </c>
      <c r="C5" s="2">
        <v>34.130000000000003</v>
      </c>
      <c r="D5" s="2">
        <v>37.65</v>
      </c>
    </row>
    <row r="7" spans="2:5" x14ac:dyDescent="0.25">
      <c r="B7" s="57" t="s">
        <v>186</v>
      </c>
      <c r="C7" s="39" t="s">
        <v>15</v>
      </c>
      <c r="D7" s="39" t="s">
        <v>16</v>
      </c>
    </row>
    <row r="8" spans="2:5" x14ac:dyDescent="0.25">
      <c r="B8" s="2" t="s">
        <v>123</v>
      </c>
      <c r="C8" s="2" t="s">
        <v>124</v>
      </c>
      <c r="D8" s="2" t="s">
        <v>125</v>
      </c>
    </row>
    <row r="9" spans="2:5" x14ac:dyDescent="0.25">
      <c r="B9" s="2" t="s">
        <v>126</v>
      </c>
      <c r="C9" s="2" t="s">
        <v>127</v>
      </c>
      <c r="D9" s="2" t="s">
        <v>128</v>
      </c>
    </row>
    <row r="10" spans="2:5" x14ac:dyDescent="0.25">
      <c r="B10" s="2" t="s">
        <v>129</v>
      </c>
      <c r="C10" s="2" t="s">
        <v>130</v>
      </c>
      <c r="D10" s="2" t="s">
        <v>131</v>
      </c>
    </row>
    <row r="11" spans="2:5" x14ac:dyDescent="0.25">
      <c r="B11" s="2" t="s">
        <v>132</v>
      </c>
      <c r="C11" s="2" t="s">
        <v>124</v>
      </c>
      <c r="D11" s="2" t="s">
        <v>125</v>
      </c>
    </row>
    <row r="12" spans="2:5" x14ac:dyDescent="0.25">
      <c r="B12" s="2" t="s">
        <v>133</v>
      </c>
      <c r="C12" s="2" t="s">
        <v>124</v>
      </c>
      <c r="D12" s="2" t="s">
        <v>125</v>
      </c>
    </row>
    <row r="14" spans="2:5" x14ac:dyDescent="0.25">
      <c r="B14" s="57" t="s">
        <v>186</v>
      </c>
      <c r="C14" s="39" t="s">
        <v>15</v>
      </c>
      <c r="D14" s="39" t="s">
        <v>16</v>
      </c>
      <c r="E14" s="39" t="s">
        <v>33</v>
      </c>
    </row>
    <row r="15" spans="2:5" x14ac:dyDescent="0.25">
      <c r="B15" s="2" t="s">
        <v>26</v>
      </c>
      <c r="C15" s="2" t="s">
        <v>28</v>
      </c>
      <c r="D15" s="2">
        <v>24.36</v>
      </c>
      <c r="E15" s="2">
        <f>(D15+2.5)</f>
        <v>26.86</v>
      </c>
    </row>
    <row r="16" spans="2:5" x14ac:dyDescent="0.25">
      <c r="B16" s="2" t="s">
        <v>27</v>
      </c>
      <c r="C16" s="2" t="s">
        <v>29</v>
      </c>
      <c r="D16" s="2">
        <v>27.76</v>
      </c>
      <c r="E16" s="2">
        <f t="shared" ref="E16:E19" si="0">(D16+2.5)</f>
        <v>30.26</v>
      </c>
    </row>
    <row r="17" spans="2:15" x14ac:dyDescent="0.25">
      <c r="B17" s="2" t="s">
        <v>7</v>
      </c>
      <c r="C17" s="2" t="s">
        <v>30</v>
      </c>
      <c r="D17" s="2">
        <v>30.16</v>
      </c>
      <c r="E17" s="2">
        <f t="shared" si="0"/>
        <v>32.659999999999997</v>
      </c>
    </row>
    <row r="18" spans="2:15" x14ac:dyDescent="0.25">
      <c r="B18" s="2" t="s">
        <v>9</v>
      </c>
      <c r="C18" s="2" t="s">
        <v>31</v>
      </c>
      <c r="D18" s="2">
        <v>32.56</v>
      </c>
      <c r="E18" s="2">
        <f t="shared" si="0"/>
        <v>35.06</v>
      </c>
    </row>
    <row r="19" spans="2:15" x14ac:dyDescent="0.25">
      <c r="B19" s="2" t="s">
        <v>8</v>
      </c>
      <c r="C19" s="2" t="s">
        <v>32</v>
      </c>
      <c r="D19" s="2">
        <v>34.36</v>
      </c>
      <c r="E19" s="2">
        <f t="shared" si="0"/>
        <v>36.86</v>
      </c>
    </row>
    <row r="20" spans="2:15" x14ac:dyDescent="0.25">
      <c r="B20" s="15"/>
      <c r="C20" s="15"/>
      <c r="D20" s="15"/>
      <c r="E20" s="15"/>
    </row>
    <row r="21" spans="2:15" x14ac:dyDescent="0.25">
      <c r="B21" s="57" t="s">
        <v>186</v>
      </c>
      <c r="C21" s="39" t="s">
        <v>15</v>
      </c>
      <c r="D21" s="39" t="s">
        <v>16</v>
      </c>
      <c r="E21" s="39" t="s">
        <v>33</v>
      </c>
    </row>
    <row r="22" spans="2:15" x14ac:dyDescent="0.25">
      <c r="B22" s="2" t="s">
        <v>65</v>
      </c>
      <c r="C22" s="2" t="s">
        <v>66</v>
      </c>
      <c r="D22" s="2">
        <v>54.16</v>
      </c>
      <c r="E22" s="2">
        <f>(D22+2.5)</f>
        <v>56.66</v>
      </c>
    </row>
    <row r="23" spans="2:15" x14ac:dyDescent="0.25">
      <c r="B23" s="15"/>
      <c r="C23" s="15"/>
      <c r="D23" s="15"/>
      <c r="E23" s="15"/>
    </row>
    <row r="24" spans="2:15" x14ac:dyDescent="0.25">
      <c r="B24" s="15"/>
      <c r="C24" s="15"/>
      <c r="D24" s="15"/>
      <c r="E24" s="15"/>
    </row>
    <row r="25" spans="2:15" x14ac:dyDescent="0.25">
      <c r="B25" s="48" t="s">
        <v>104</v>
      </c>
      <c r="D25" s="13"/>
      <c r="E25" s="14"/>
      <c r="F25" s="1" t="s">
        <v>164</v>
      </c>
      <c r="G25" s="15"/>
      <c r="H25" s="15"/>
      <c r="I25" s="15"/>
      <c r="J25" s="15"/>
      <c r="L25" s="15"/>
      <c r="M25" s="15" t="s">
        <v>162</v>
      </c>
      <c r="N25" s="15"/>
      <c r="O25" s="15"/>
    </row>
    <row r="26" spans="2:15" x14ac:dyDescent="0.25">
      <c r="B26" s="65" t="s">
        <v>36</v>
      </c>
      <c r="C26" s="58" t="s">
        <v>37</v>
      </c>
      <c r="D26" s="37"/>
      <c r="E26" s="59" t="s">
        <v>56</v>
      </c>
      <c r="F26" s="59"/>
      <c r="G26" s="59"/>
      <c r="H26" s="38" t="s">
        <v>1</v>
      </c>
      <c r="I26" s="59" t="s">
        <v>54</v>
      </c>
      <c r="J26" s="59"/>
      <c r="L26" s="60" t="s">
        <v>73</v>
      </c>
      <c r="M26" s="37"/>
      <c r="N26" s="38" t="s">
        <v>48</v>
      </c>
      <c r="O26" s="37" t="s">
        <v>49</v>
      </c>
    </row>
    <row r="27" spans="2:15" x14ac:dyDescent="0.25">
      <c r="B27" s="65"/>
      <c r="C27" s="58"/>
      <c r="D27" s="37"/>
      <c r="E27" s="4" t="s">
        <v>3</v>
      </c>
      <c r="F27" s="4" t="s">
        <v>4</v>
      </c>
      <c r="G27" s="4" t="s">
        <v>41</v>
      </c>
      <c r="H27" s="4" t="s">
        <v>5</v>
      </c>
      <c r="I27" s="4" t="s">
        <v>5</v>
      </c>
      <c r="J27" s="4" t="s">
        <v>6</v>
      </c>
      <c r="L27" s="60"/>
      <c r="M27" s="4" t="s">
        <v>41</v>
      </c>
      <c r="N27" s="4" t="s">
        <v>5</v>
      </c>
      <c r="O27" s="4" t="s">
        <v>5</v>
      </c>
    </row>
    <row r="28" spans="2:15" x14ac:dyDescent="0.25">
      <c r="B28"/>
      <c r="D28" s="12" t="s">
        <v>55</v>
      </c>
      <c r="E28" s="14"/>
      <c r="F28" s="8">
        <v>55</v>
      </c>
      <c r="G28" s="2">
        <f>(F28-20.25)</f>
        <v>34.75</v>
      </c>
      <c r="H28" s="8">
        <v>14.5</v>
      </c>
      <c r="I28" s="2">
        <f>G28+H28+3.417</f>
        <v>52.667000000000002</v>
      </c>
      <c r="J28" s="2"/>
      <c r="L28" s="8">
        <v>241.6875</v>
      </c>
      <c r="M28" s="2">
        <f>(L28-221.71)</f>
        <v>19.977499999999992</v>
      </c>
      <c r="N28" s="8">
        <v>16</v>
      </c>
      <c r="O28" s="2">
        <f t="shared" ref="O28" si="1">M28+N28-1.838</f>
        <v>34.139499999999991</v>
      </c>
    </row>
    <row r="29" spans="2:15" x14ac:dyDescent="0.25">
      <c r="D29" s="13"/>
      <c r="E29" s="14"/>
      <c r="F29" s="15"/>
      <c r="G29" s="15"/>
      <c r="H29" s="15"/>
      <c r="I29" s="15"/>
      <c r="J29" s="15"/>
      <c r="L29" s="15"/>
      <c r="M29" s="15"/>
      <c r="N29" s="15"/>
      <c r="O29" s="15"/>
    </row>
    <row r="30" spans="2:15" x14ac:dyDescent="0.25">
      <c r="F30" s="1" t="s">
        <v>165</v>
      </c>
      <c r="L30" s="15"/>
      <c r="M30" s="15" t="s">
        <v>161</v>
      </c>
      <c r="N30" s="15"/>
      <c r="O30" s="15"/>
    </row>
    <row r="31" spans="2:15" x14ac:dyDescent="0.25">
      <c r="B31" s="58" t="s">
        <v>36</v>
      </c>
      <c r="C31" s="58" t="s">
        <v>37</v>
      </c>
      <c r="D31" s="37"/>
      <c r="E31" s="59" t="s">
        <v>103</v>
      </c>
      <c r="F31" s="59"/>
      <c r="G31" s="59"/>
      <c r="H31" s="38" t="s">
        <v>1</v>
      </c>
      <c r="I31" s="59" t="s">
        <v>121</v>
      </c>
      <c r="J31" s="59"/>
      <c r="L31" s="60" t="s">
        <v>73</v>
      </c>
      <c r="M31" s="37"/>
      <c r="N31" s="38" t="s">
        <v>48</v>
      </c>
      <c r="O31" s="37" t="s">
        <v>49</v>
      </c>
    </row>
    <row r="32" spans="2:15" x14ac:dyDescent="0.25">
      <c r="B32" s="58"/>
      <c r="C32" s="58"/>
      <c r="D32" s="37"/>
      <c r="E32" s="4" t="s">
        <v>3</v>
      </c>
      <c r="F32" s="4" t="s">
        <v>4</v>
      </c>
      <c r="G32" s="4" t="s">
        <v>41</v>
      </c>
      <c r="H32" s="4" t="s">
        <v>5</v>
      </c>
      <c r="I32" s="4" t="s">
        <v>5</v>
      </c>
      <c r="J32" s="4" t="s">
        <v>6</v>
      </c>
      <c r="L32" s="60"/>
      <c r="M32" s="4" t="s">
        <v>41</v>
      </c>
      <c r="N32" s="4" t="s">
        <v>5</v>
      </c>
      <c r="O32" s="4" t="s">
        <v>5</v>
      </c>
    </row>
    <row r="33" spans="2:15" x14ac:dyDescent="0.25">
      <c r="B33"/>
      <c r="D33" s="12" t="s">
        <v>50</v>
      </c>
      <c r="F33" s="8">
        <v>36</v>
      </c>
      <c r="G33" s="2">
        <f>(F33-20.25)</f>
        <v>15.75</v>
      </c>
      <c r="H33" s="43" t="s">
        <v>122</v>
      </c>
      <c r="I33" s="2">
        <f>G33-1.678</f>
        <v>14.071999999999999</v>
      </c>
      <c r="J33" s="2" t="s">
        <v>133</v>
      </c>
      <c r="L33" s="23">
        <v>239</v>
      </c>
      <c r="M33" s="2">
        <f>(L33-221.71)</f>
        <v>17.289999999999992</v>
      </c>
      <c r="N33" s="8">
        <v>13.5</v>
      </c>
      <c r="O33" s="2">
        <f>M33+N33+3.257</f>
        <v>34.04699999999999</v>
      </c>
    </row>
    <row r="39" spans="2:15" x14ac:dyDescent="0.25">
      <c r="B39"/>
      <c r="F39"/>
      <c r="G39"/>
      <c r="H39"/>
      <c r="I39"/>
      <c r="J39"/>
      <c r="L39"/>
      <c r="M39"/>
      <c r="N39"/>
      <c r="O39"/>
    </row>
    <row r="40" spans="2:15" x14ac:dyDescent="0.25">
      <c r="B40"/>
      <c r="F40"/>
      <c r="G40"/>
      <c r="H40"/>
      <c r="I40"/>
      <c r="J40"/>
      <c r="L40"/>
      <c r="M40"/>
      <c r="N40"/>
      <c r="O40"/>
    </row>
    <row r="41" spans="2:15" x14ac:dyDescent="0.25">
      <c r="B41"/>
      <c r="F41"/>
      <c r="G41"/>
      <c r="H41"/>
      <c r="I41"/>
      <c r="J41"/>
      <c r="L41"/>
      <c r="M41"/>
      <c r="N41"/>
      <c r="O41"/>
    </row>
    <row r="42" spans="2:15" x14ac:dyDescent="0.25">
      <c r="B42"/>
      <c r="F42"/>
      <c r="G42"/>
      <c r="H42"/>
      <c r="I42"/>
      <c r="J42"/>
      <c r="L42"/>
      <c r="M42"/>
      <c r="N42"/>
      <c r="O42"/>
    </row>
    <row r="43" spans="2:15" x14ac:dyDescent="0.25">
      <c r="B43"/>
      <c r="F43"/>
      <c r="G43"/>
      <c r="H43"/>
      <c r="I43"/>
      <c r="J43"/>
      <c r="L43"/>
      <c r="M43"/>
      <c r="N43"/>
      <c r="O43"/>
    </row>
  </sheetData>
  <mergeCells count="10">
    <mergeCell ref="B26:B27"/>
    <mergeCell ref="C26:C27"/>
    <mergeCell ref="E26:G26"/>
    <mergeCell ref="I26:J26"/>
    <mergeCell ref="L26:L27"/>
    <mergeCell ref="B31:B32"/>
    <mergeCell ref="C31:C32"/>
    <mergeCell ref="E31:G31"/>
    <mergeCell ref="I31:J31"/>
    <mergeCell ref="L31:L32"/>
  </mergeCells>
  <conditionalFormatting sqref="D25 D29">
    <cfRule type="containsText" dxfId="345" priority="152" operator="containsText" text="DFP">
      <formula>NOT(ISERROR(SEARCH("DFP",D25)))</formula>
    </cfRule>
  </conditionalFormatting>
  <conditionalFormatting sqref="B26:B27">
    <cfRule type="containsText" dxfId="344" priority="148" operator="containsText" text="FXD">
      <formula>NOT(ISERROR(SEARCH("FXD",B26)))</formula>
    </cfRule>
    <cfRule type="containsText" dxfId="343" priority="149" operator="containsText" text="RITE">
      <formula>NOT(ISERROR(SEARCH("RITE",B26)))</formula>
    </cfRule>
    <cfRule type="containsText" dxfId="342" priority="150" operator="containsText" text="RONG">
      <formula>NOT(ISERROR(SEARCH("RONG",B26)))</formula>
    </cfRule>
    <cfRule type="containsText" dxfId="341" priority="151" operator="containsText" text="ON LOCATION">
      <formula>NOT(ISERROR(SEARCH("ON LOCATION",B26)))</formula>
    </cfRule>
  </conditionalFormatting>
  <conditionalFormatting sqref="C26:D27">
    <cfRule type="containsText" dxfId="340" priority="147" operator="containsText" text="DFP">
      <formula>NOT(ISERROR(SEARCH("DFP",C26)))</formula>
    </cfRule>
  </conditionalFormatting>
  <conditionalFormatting sqref="B15:B20">
    <cfRule type="containsText" dxfId="339" priority="143" operator="containsText" text="FXD">
      <formula>NOT(ISERROR(SEARCH("FXD",B15)))</formula>
    </cfRule>
    <cfRule type="containsText" dxfId="338" priority="144" operator="containsText" text="RITE">
      <formula>NOT(ISERROR(SEARCH("RITE",B15)))</formula>
    </cfRule>
    <cfRule type="containsText" dxfId="337" priority="145" operator="containsText" text="RONG">
      <formula>NOT(ISERROR(SEARCH("RONG",B15)))</formula>
    </cfRule>
    <cfRule type="containsText" dxfId="336" priority="146" operator="containsText" text="ON LOCATION">
      <formula>NOT(ISERROR(SEARCH("ON LOCATION",B15)))</formula>
    </cfRule>
  </conditionalFormatting>
  <conditionalFormatting sqref="C14:C20">
    <cfRule type="containsText" dxfId="335" priority="142" operator="containsText" text="DFP">
      <formula>NOT(ISERROR(SEARCH("DFP",C14)))</formula>
    </cfRule>
  </conditionalFormatting>
  <conditionalFormatting sqref="B3:B5">
    <cfRule type="containsText" dxfId="334" priority="138" operator="containsText" text="FXD">
      <formula>NOT(ISERROR(SEARCH("FXD",B3)))</formula>
    </cfRule>
    <cfRule type="containsText" dxfId="333" priority="139" operator="containsText" text="RITE">
      <formula>NOT(ISERROR(SEARCH("RITE",B3)))</formula>
    </cfRule>
    <cfRule type="containsText" dxfId="332" priority="140" operator="containsText" text="RONG">
      <formula>NOT(ISERROR(SEARCH("RONG",B3)))</formula>
    </cfRule>
    <cfRule type="containsText" dxfId="331" priority="141" operator="containsText" text="ON LOCATION">
      <formula>NOT(ISERROR(SEARCH("ON LOCATION",B3)))</formula>
    </cfRule>
  </conditionalFormatting>
  <conditionalFormatting sqref="C2:C5">
    <cfRule type="containsText" dxfId="330" priority="137" operator="containsText" text="DFP">
      <formula>NOT(ISERROR(SEARCH("DFP",C2)))</formula>
    </cfRule>
  </conditionalFormatting>
  <conditionalFormatting sqref="B22:B24">
    <cfRule type="containsText" dxfId="329" priority="129" operator="containsText" text="FXD">
      <formula>NOT(ISERROR(SEARCH("FXD",B22)))</formula>
    </cfRule>
    <cfRule type="containsText" dxfId="328" priority="130" operator="containsText" text="RITE">
      <formula>NOT(ISERROR(SEARCH("RITE",B22)))</formula>
    </cfRule>
    <cfRule type="containsText" dxfId="327" priority="131" operator="containsText" text="RONG">
      <formula>NOT(ISERROR(SEARCH("RONG",B22)))</formula>
    </cfRule>
    <cfRule type="containsText" dxfId="326" priority="132" operator="containsText" text="ON LOCATION">
      <formula>NOT(ISERROR(SEARCH("ON LOCATION",B22)))</formula>
    </cfRule>
  </conditionalFormatting>
  <conditionalFormatting sqref="C21:C24">
    <cfRule type="containsText" dxfId="325" priority="128" operator="containsText" text="DFP">
      <formula>NOT(ISERROR(SEARCH("DFP",C21)))</formula>
    </cfRule>
  </conditionalFormatting>
  <conditionalFormatting sqref="B44:B1048576 B13 B1 B34:B35 B26:B27 B29:B30 B3:B6 B15:B20 B22:B24">
    <cfRule type="containsText" dxfId="324" priority="123" stopIfTrue="1" operator="containsText" text="FXD">
      <formula>NOT(ISERROR(SEARCH("FXD",B1)))</formula>
    </cfRule>
    <cfRule type="containsText" dxfId="323" priority="124" operator="containsText" text="RITE">
      <formula>NOT(ISERROR(SEARCH("RITE",B1)))</formula>
    </cfRule>
    <cfRule type="containsText" dxfId="322" priority="125" operator="containsText" text="RONG">
      <formula>NOT(ISERROR(SEARCH("RONG",B1)))</formula>
    </cfRule>
    <cfRule type="containsText" dxfId="321" priority="126" operator="containsText" text="ON LOCATION">
      <formula>NOT(ISERROR(SEARCH("ON LOCATION",B1)))</formula>
    </cfRule>
    <cfRule type="containsText" dxfId="320" priority="127" operator="containsText" text="FXD">
      <formula>NOT(ISERROR(SEARCH("FXD",B1)))</formula>
    </cfRule>
  </conditionalFormatting>
  <conditionalFormatting sqref="O28">
    <cfRule type="cellIs" dxfId="319" priority="122" operator="lessThan">
      <formula>28.12</formula>
    </cfRule>
  </conditionalFormatting>
  <conditionalFormatting sqref="C12">
    <cfRule type="containsText" dxfId="318" priority="86" operator="containsText" text="DFP">
      <formula>NOT(ISERROR(SEARCH("DFP",C12)))</formula>
    </cfRule>
  </conditionalFormatting>
  <conditionalFormatting sqref="B8:B11">
    <cfRule type="containsText" dxfId="317" priority="97" operator="containsText" text="FXD">
      <formula>NOT(ISERROR(SEARCH("FXD",B8)))</formula>
    </cfRule>
    <cfRule type="containsText" dxfId="316" priority="98" operator="containsText" text="RITE">
      <formula>NOT(ISERROR(SEARCH("RITE",B8)))</formula>
    </cfRule>
    <cfRule type="containsText" dxfId="315" priority="99" operator="containsText" text="RONG">
      <formula>NOT(ISERROR(SEARCH("RONG",B8)))</formula>
    </cfRule>
    <cfRule type="containsText" dxfId="314" priority="100" operator="containsText" text="ON LOCATION">
      <formula>NOT(ISERROR(SEARCH("ON LOCATION",B8)))</formula>
    </cfRule>
  </conditionalFormatting>
  <conditionalFormatting sqref="C8:C11">
    <cfRule type="containsText" dxfId="313" priority="96" operator="containsText" text="DFP">
      <formula>NOT(ISERROR(SEARCH("DFP",C8)))</formula>
    </cfRule>
  </conditionalFormatting>
  <conditionalFormatting sqref="C7">
    <cfRule type="containsText" dxfId="308" priority="91" operator="containsText" text="DFP">
      <formula>NOT(ISERROR(SEARCH("DFP",C7)))</formula>
    </cfRule>
  </conditionalFormatting>
  <conditionalFormatting sqref="B12">
    <cfRule type="containsText" dxfId="307" priority="87" operator="containsText" text="FXD">
      <formula>NOT(ISERROR(SEARCH("FXD",B12)))</formula>
    </cfRule>
    <cfRule type="containsText" dxfId="306" priority="88" operator="containsText" text="RITE">
      <formula>NOT(ISERROR(SEARCH("RITE",B12)))</formula>
    </cfRule>
    <cfRule type="containsText" dxfId="305" priority="89" operator="containsText" text="RONG">
      <formula>NOT(ISERROR(SEARCH("RONG",B12)))</formula>
    </cfRule>
    <cfRule type="containsText" dxfId="304" priority="90" operator="containsText" text="ON LOCATION">
      <formula>NOT(ISERROR(SEARCH("ON LOCATION",B12)))</formula>
    </cfRule>
  </conditionalFormatting>
  <conditionalFormatting sqref="B25">
    <cfRule type="containsText" dxfId="303" priority="66" stopIfTrue="1" operator="containsText" text="FXD">
      <formula>NOT(ISERROR(SEARCH("FXD",B25)))</formula>
    </cfRule>
    <cfRule type="containsText" dxfId="302" priority="67" operator="containsText" text="RITE">
      <formula>NOT(ISERROR(SEARCH("RITE",B25)))</formula>
    </cfRule>
    <cfRule type="containsText" dxfId="301" priority="68" operator="containsText" text="RONG">
      <formula>NOT(ISERROR(SEARCH("RONG",B25)))</formula>
    </cfRule>
    <cfRule type="containsText" dxfId="300" priority="69" operator="containsText" text="ON LOCATION">
      <formula>NOT(ISERROR(SEARCH("ON LOCATION",B25)))</formula>
    </cfRule>
    <cfRule type="containsText" dxfId="299" priority="70" operator="containsText" text="FXD">
      <formula>NOT(ISERROR(SEARCH("FXD",B25)))</formula>
    </cfRule>
  </conditionalFormatting>
  <conditionalFormatting sqref="O33">
    <cfRule type="cellIs" dxfId="298" priority="65" operator="lessThan">
      <formula>28.12</formula>
    </cfRule>
  </conditionalFormatting>
  <conditionalFormatting sqref="B31:B32">
    <cfRule type="containsText" dxfId="297" priority="47" operator="containsText" text="FXD">
      <formula>NOT(ISERROR(SEARCH("FXD",B31)))</formula>
    </cfRule>
    <cfRule type="containsText" dxfId="296" priority="48" operator="containsText" text="RITE">
      <formula>NOT(ISERROR(SEARCH("RITE",B31)))</formula>
    </cfRule>
    <cfRule type="containsText" dxfId="295" priority="49" operator="containsText" text="RONG">
      <formula>NOT(ISERROR(SEARCH("RONG",B31)))</formula>
    </cfRule>
    <cfRule type="containsText" dxfId="294" priority="50" operator="containsText" text="ON LOCATION">
      <formula>NOT(ISERROR(SEARCH("ON LOCATION",B31)))</formula>
    </cfRule>
  </conditionalFormatting>
  <conditionalFormatting sqref="C31:D32">
    <cfRule type="containsText" dxfId="293" priority="46" operator="containsText" text="DFP">
      <formula>NOT(ISERROR(SEARCH("DFP",C31)))</formula>
    </cfRule>
  </conditionalFormatting>
  <conditionalFormatting sqref="B31:B32">
    <cfRule type="containsText" dxfId="292" priority="41" stopIfTrue="1" operator="containsText" text="FXD">
      <formula>NOT(ISERROR(SEARCH("FXD",B31)))</formula>
    </cfRule>
    <cfRule type="containsText" dxfId="291" priority="42" operator="containsText" text="RITE">
      <formula>NOT(ISERROR(SEARCH("RITE",B31)))</formula>
    </cfRule>
    <cfRule type="containsText" dxfId="290" priority="43" operator="containsText" text="RONG">
      <formula>NOT(ISERROR(SEARCH("RONG",B31)))</formula>
    </cfRule>
    <cfRule type="containsText" dxfId="289" priority="44" operator="containsText" text="ON LOCATION">
      <formula>NOT(ISERROR(SEARCH("ON LOCATION",B31)))</formula>
    </cfRule>
    <cfRule type="containsText" dxfId="288" priority="45" operator="containsText" text="FXD">
      <formula>NOT(ISERROR(SEARCH("FXD",B31)))</formula>
    </cfRule>
  </conditionalFormatting>
  <conditionalFormatting sqref="J33">
    <cfRule type="containsText" dxfId="287" priority="37" operator="containsText" text="FXD">
      <formula>NOT(ISERROR(SEARCH("FXD",J33)))</formula>
    </cfRule>
    <cfRule type="containsText" dxfId="286" priority="38" operator="containsText" text="RITE">
      <formula>NOT(ISERROR(SEARCH("RITE",J33)))</formula>
    </cfRule>
    <cfRule type="containsText" dxfId="285" priority="39" operator="containsText" text="RONG">
      <formula>NOT(ISERROR(SEARCH("RONG",J33)))</formula>
    </cfRule>
    <cfRule type="containsText" dxfId="284" priority="40" operator="containsText" text="ON LOCATION">
      <formula>NOT(ISERROR(SEARCH("ON LOCATION",J33)))</formula>
    </cfRule>
  </conditionalFormatting>
  <conditionalFormatting sqref="B2">
    <cfRule type="containsText" dxfId="283" priority="33" operator="containsText" text="FXD">
      <formula>NOT(ISERROR(SEARCH("FXD",B2)))</formula>
    </cfRule>
    <cfRule type="containsText" dxfId="282" priority="34" operator="containsText" text="RITE">
      <formula>NOT(ISERROR(SEARCH("RITE",B2)))</formula>
    </cfRule>
    <cfRule type="containsText" dxfId="281" priority="35" operator="containsText" text="RONG">
      <formula>NOT(ISERROR(SEARCH("RONG",B2)))</formula>
    </cfRule>
    <cfRule type="containsText" dxfId="280" priority="36" operator="containsText" text="ON LOCATION">
      <formula>NOT(ISERROR(SEARCH("ON LOCATION",B2)))</formula>
    </cfRule>
  </conditionalFormatting>
  <conditionalFormatting sqref="B2">
    <cfRule type="containsText" dxfId="279" priority="28" stopIfTrue="1" operator="containsText" text="FXD">
      <formula>NOT(ISERROR(SEARCH("FXD",B2)))</formula>
    </cfRule>
    <cfRule type="containsText" dxfId="278" priority="29" operator="containsText" text="RITE">
      <formula>NOT(ISERROR(SEARCH("RITE",B2)))</formula>
    </cfRule>
    <cfRule type="containsText" dxfId="277" priority="30" operator="containsText" text="RONG">
      <formula>NOT(ISERROR(SEARCH("RONG",B2)))</formula>
    </cfRule>
    <cfRule type="containsText" dxfId="276" priority="31" operator="containsText" text="ON LOCATION">
      <formula>NOT(ISERROR(SEARCH("ON LOCATION",B2)))</formula>
    </cfRule>
    <cfRule type="containsText" dxfId="275" priority="32" operator="containsText" text="FXD">
      <formula>NOT(ISERROR(SEARCH("FXD",B2)))</formula>
    </cfRule>
  </conditionalFormatting>
  <conditionalFormatting sqref="B7">
    <cfRule type="containsText" dxfId="274" priority="24" operator="containsText" text="FXD">
      <formula>NOT(ISERROR(SEARCH("FXD",B7)))</formula>
    </cfRule>
    <cfRule type="containsText" dxfId="273" priority="25" operator="containsText" text="RITE">
      <formula>NOT(ISERROR(SEARCH("RITE",B7)))</formula>
    </cfRule>
    <cfRule type="containsText" dxfId="272" priority="26" operator="containsText" text="RONG">
      <formula>NOT(ISERROR(SEARCH("RONG",B7)))</formula>
    </cfRule>
    <cfRule type="containsText" dxfId="271" priority="27" operator="containsText" text="ON LOCATION">
      <formula>NOT(ISERROR(SEARCH("ON LOCATION",B7)))</formula>
    </cfRule>
  </conditionalFormatting>
  <conditionalFormatting sqref="B7">
    <cfRule type="containsText" dxfId="270" priority="19" stopIfTrue="1" operator="containsText" text="FXD">
      <formula>NOT(ISERROR(SEARCH("FXD",B7)))</formula>
    </cfRule>
    <cfRule type="containsText" dxfId="269" priority="20" operator="containsText" text="RITE">
      <formula>NOT(ISERROR(SEARCH("RITE",B7)))</formula>
    </cfRule>
    <cfRule type="containsText" dxfId="268" priority="21" operator="containsText" text="RONG">
      <formula>NOT(ISERROR(SEARCH("RONG",B7)))</formula>
    </cfRule>
    <cfRule type="containsText" dxfId="267" priority="22" operator="containsText" text="ON LOCATION">
      <formula>NOT(ISERROR(SEARCH("ON LOCATION",B7)))</formula>
    </cfRule>
    <cfRule type="containsText" dxfId="266" priority="23" operator="containsText" text="FXD">
      <formula>NOT(ISERROR(SEARCH("FXD",B7)))</formula>
    </cfRule>
  </conditionalFormatting>
  <conditionalFormatting sqref="B14">
    <cfRule type="containsText" dxfId="265" priority="15" operator="containsText" text="FXD">
      <formula>NOT(ISERROR(SEARCH("FXD",B14)))</formula>
    </cfRule>
    <cfRule type="containsText" dxfId="264" priority="16" operator="containsText" text="RITE">
      <formula>NOT(ISERROR(SEARCH("RITE",B14)))</formula>
    </cfRule>
    <cfRule type="containsText" dxfId="263" priority="17" operator="containsText" text="RONG">
      <formula>NOT(ISERROR(SEARCH("RONG",B14)))</formula>
    </cfRule>
    <cfRule type="containsText" dxfId="262" priority="18" operator="containsText" text="ON LOCATION">
      <formula>NOT(ISERROR(SEARCH("ON LOCATION",B14)))</formula>
    </cfRule>
  </conditionalFormatting>
  <conditionalFormatting sqref="B14">
    <cfRule type="containsText" dxfId="261" priority="10" stopIfTrue="1" operator="containsText" text="FXD">
      <formula>NOT(ISERROR(SEARCH("FXD",B14)))</formula>
    </cfRule>
    <cfRule type="containsText" dxfId="260" priority="11" operator="containsText" text="RITE">
      <formula>NOT(ISERROR(SEARCH("RITE",B14)))</formula>
    </cfRule>
    <cfRule type="containsText" dxfId="259" priority="12" operator="containsText" text="RONG">
      <formula>NOT(ISERROR(SEARCH("RONG",B14)))</formula>
    </cfRule>
    <cfRule type="containsText" dxfId="258" priority="13" operator="containsText" text="ON LOCATION">
      <formula>NOT(ISERROR(SEARCH("ON LOCATION",B14)))</formula>
    </cfRule>
    <cfRule type="containsText" dxfId="257" priority="14" operator="containsText" text="FXD">
      <formula>NOT(ISERROR(SEARCH("FXD",B14)))</formula>
    </cfRule>
  </conditionalFormatting>
  <conditionalFormatting sqref="B21">
    <cfRule type="containsText" dxfId="256" priority="6" operator="containsText" text="FXD">
      <formula>NOT(ISERROR(SEARCH("FXD",B21)))</formula>
    </cfRule>
    <cfRule type="containsText" dxfId="255" priority="7" operator="containsText" text="RITE">
      <formula>NOT(ISERROR(SEARCH("RITE",B21)))</formula>
    </cfRule>
    <cfRule type="containsText" dxfId="254" priority="8" operator="containsText" text="RONG">
      <formula>NOT(ISERROR(SEARCH("RONG",B21)))</formula>
    </cfRule>
    <cfRule type="containsText" dxfId="253" priority="9" operator="containsText" text="ON LOCATION">
      <formula>NOT(ISERROR(SEARCH("ON LOCATION",B21)))</formula>
    </cfRule>
  </conditionalFormatting>
  <conditionalFormatting sqref="B21">
    <cfRule type="containsText" dxfId="252" priority="1" stopIfTrue="1" operator="containsText" text="FXD">
      <formula>NOT(ISERROR(SEARCH("FXD",B21)))</formula>
    </cfRule>
    <cfRule type="containsText" dxfId="251" priority="2" operator="containsText" text="RITE">
      <formula>NOT(ISERROR(SEARCH("RITE",B21)))</formula>
    </cfRule>
    <cfRule type="containsText" dxfId="250" priority="3" operator="containsText" text="RONG">
      <formula>NOT(ISERROR(SEARCH("RONG",B21)))</formula>
    </cfRule>
    <cfRule type="containsText" dxfId="249" priority="4" operator="containsText" text="ON LOCATION">
      <formula>NOT(ISERROR(SEARCH("ON LOCATION",B21)))</formula>
    </cfRule>
    <cfRule type="containsText" dxfId="248" priority="5" operator="containsText" text="FXD">
      <formula>NOT(ISERROR(SEARCH("FXD",B21)))</formula>
    </cfRule>
  </conditionalFormatting>
  <pageMargins left="0.7" right="0.7" top="0.75" bottom="0.75" header="0.3" footer="0.3"/>
  <pageSetup orientation="portrait" horizontalDpi="300" verticalDpi="300" r:id="rId1"/>
  <headerFooter>
    <oddFooter>&amp;C&amp;1#&amp;"Calibri"&amp;10&amp;K000000Schlumberger-Private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Status</vt:lpstr>
      <vt:lpstr>Ecoscope</vt:lpstr>
      <vt:lpstr>Arc</vt:lpstr>
      <vt:lpstr>Sonicscope</vt:lpstr>
      <vt:lpstr>Sonicvision^</vt:lpstr>
      <vt:lpstr>Stethoscope^</vt:lpstr>
      <vt:lpstr>OptiDrill</vt:lpstr>
      <vt:lpstr>Telescope</vt:lpstr>
      <vt:lpstr>Gyropulse</vt:lpstr>
      <vt:lpstr>VPWD</vt:lpstr>
      <vt:lpstr>Impulse</vt:lpstr>
      <vt:lpstr>Geosphere</vt:lpstr>
      <vt:lpstr>Microscope475</vt:lpstr>
      <vt:lpstr>Microscope675</vt:lpstr>
      <vt:lpstr>Periscope 675^</vt:lpstr>
      <vt:lpstr>Periscope 475</vt:lpstr>
      <vt:lpstr>ADN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Bagus Andreawan Wahyu Santosa</dc:creator>
  <cp:lastModifiedBy>Bagus Andreawan Wahyu Santosa</cp:lastModifiedBy>
  <dcterms:created xsi:type="dcterms:W3CDTF">2018-08-09T08:15:23Z</dcterms:created>
  <dcterms:modified xsi:type="dcterms:W3CDTF">2020-01-30T15:18:13Z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85f1f62-8d2b-4457-869c-0a13c6549635_Enabled">
    <vt:lpwstr>True</vt:lpwstr>
  </property>
  <property fmtid="{D5CDD505-2E9C-101B-9397-08002B2CF9AE}" pid="3" name="MSIP_Label_585f1f62-8d2b-4457-869c-0a13c6549635_SiteId">
    <vt:lpwstr>41ff26dc-250f-4b13-8981-739be8610c21</vt:lpwstr>
  </property>
  <property fmtid="{D5CDD505-2E9C-101B-9397-08002B2CF9AE}" pid="4" name="MSIP_Label_585f1f62-8d2b-4457-869c-0a13c6549635_Owner">
    <vt:lpwstr>BSantosa@slb.com</vt:lpwstr>
  </property>
  <property fmtid="{D5CDD505-2E9C-101B-9397-08002B2CF9AE}" pid="5" name="MSIP_Label_585f1f62-8d2b-4457-869c-0a13c6549635_SetDate">
    <vt:lpwstr>2018-08-09T19:48:49.6065714Z</vt:lpwstr>
  </property>
  <property fmtid="{D5CDD505-2E9C-101B-9397-08002B2CF9AE}" pid="6" name="MSIP_Label_585f1f62-8d2b-4457-869c-0a13c6549635_Name">
    <vt:lpwstr>Private</vt:lpwstr>
  </property>
  <property fmtid="{D5CDD505-2E9C-101B-9397-08002B2CF9AE}" pid="7" name="MSIP_Label_585f1f62-8d2b-4457-869c-0a13c6549635_Application">
    <vt:lpwstr>Microsoft Azure Information Protection</vt:lpwstr>
  </property>
  <property fmtid="{D5CDD505-2E9C-101B-9397-08002B2CF9AE}" pid="8" name="MSIP_Label_585f1f62-8d2b-4457-869c-0a13c6549635_Extended_MSFT_Method">
    <vt:lpwstr>Automatic</vt:lpwstr>
  </property>
  <property fmtid="{D5CDD505-2E9C-101B-9397-08002B2CF9AE}" pid="9" name="MSIP_Label_8bb759f6-5337-4dc5-b19b-e74b6da11f8f_Enabled">
    <vt:lpwstr>True</vt:lpwstr>
  </property>
  <property fmtid="{D5CDD505-2E9C-101B-9397-08002B2CF9AE}" pid="10" name="MSIP_Label_8bb759f6-5337-4dc5-b19b-e74b6da11f8f_SiteId">
    <vt:lpwstr>41ff26dc-250f-4b13-8981-739be8610c21</vt:lpwstr>
  </property>
  <property fmtid="{D5CDD505-2E9C-101B-9397-08002B2CF9AE}" pid="11" name="MSIP_Label_8bb759f6-5337-4dc5-b19b-e74b6da11f8f_Owner">
    <vt:lpwstr>BSantosa@slb.com</vt:lpwstr>
  </property>
  <property fmtid="{D5CDD505-2E9C-101B-9397-08002B2CF9AE}" pid="12" name="MSIP_Label_8bb759f6-5337-4dc5-b19b-e74b6da11f8f_SetDate">
    <vt:lpwstr>2018-08-09T19:48:49.6065714Z</vt:lpwstr>
  </property>
  <property fmtid="{D5CDD505-2E9C-101B-9397-08002B2CF9AE}" pid="13" name="MSIP_Label_8bb759f6-5337-4dc5-b19b-e74b6da11f8f_Name">
    <vt:lpwstr>Internal</vt:lpwstr>
  </property>
  <property fmtid="{D5CDD505-2E9C-101B-9397-08002B2CF9AE}" pid="14" name="MSIP_Label_8bb759f6-5337-4dc5-b19b-e74b6da11f8f_Application">
    <vt:lpwstr>Microsoft Azure Information Protection</vt:lpwstr>
  </property>
  <property fmtid="{D5CDD505-2E9C-101B-9397-08002B2CF9AE}" pid="15" name="MSIP_Label_8bb759f6-5337-4dc5-b19b-e74b6da11f8f_Parent">
    <vt:lpwstr>585f1f62-8d2b-4457-869c-0a13c6549635</vt:lpwstr>
  </property>
  <property fmtid="{D5CDD505-2E9C-101B-9397-08002B2CF9AE}" pid="16" name="MSIP_Label_8bb759f6-5337-4dc5-b19b-e74b6da11f8f_Extended_MSFT_Method">
    <vt:lpwstr>Automatic</vt:lpwstr>
  </property>
  <property fmtid="{D5CDD505-2E9C-101B-9397-08002B2CF9AE}" pid="17" name="Sensitivity">
    <vt:lpwstr>Private Internal</vt:lpwstr>
  </property>
</Properties>
</file>