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8" i="1" l="1"/>
  <c r="X48" i="1"/>
  <c r="V48" i="1"/>
  <c r="T48" i="1"/>
  <c r="S50" i="1"/>
  <c r="R50" i="1"/>
  <c r="Q50" i="1"/>
  <c r="Z47" i="1"/>
  <c r="X47" i="1"/>
  <c r="V47" i="1"/>
  <c r="T47" i="1"/>
  <c r="S49" i="1"/>
  <c r="R49" i="1"/>
  <c r="Q49" i="1"/>
  <c r="H22" i="1" l="1"/>
  <c r="H21" i="1"/>
  <c r="H20" i="1"/>
  <c r="G22" i="1"/>
  <c r="G21" i="1"/>
  <c r="G20" i="1"/>
  <c r="H19" i="1"/>
  <c r="G19" i="1"/>
  <c r="H18" i="1"/>
  <c r="G18" i="1"/>
  <c r="H16" i="1"/>
  <c r="H17" i="1"/>
  <c r="G17" i="1"/>
  <c r="G16" i="1"/>
</calcChain>
</file>

<file path=xl/sharedStrings.xml><?xml version="1.0" encoding="utf-8"?>
<sst xmlns="http://schemas.openxmlformats.org/spreadsheetml/2006/main" count="100" uniqueCount="87">
  <si>
    <t>M</t>
  </si>
  <si>
    <t>t</t>
  </si>
  <si>
    <t>fig5-exp 1 (digitizer)</t>
  </si>
  <si>
    <t>جدول 1</t>
  </si>
  <si>
    <t>جدول 2</t>
  </si>
  <si>
    <t>جدول 3</t>
  </si>
  <si>
    <t>Re</t>
  </si>
  <si>
    <t>Im</t>
  </si>
  <si>
    <t>حدس اولیه قطب ها</t>
  </si>
  <si>
    <t>جدول 4</t>
  </si>
  <si>
    <t>fig2- (digitizer)</t>
  </si>
  <si>
    <t>w</t>
  </si>
  <si>
    <t>E'</t>
  </si>
  <si>
    <t>E''</t>
  </si>
  <si>
    <t>-1.20200415632465e+22 + 3.13945519769726e+21i</t>
  </si>
  <si>
    <t>3.90378257597185e+19 - 4.73439076703762e+21i</t>
  </si>
  <si>
    <t>7.02848335928769e+20 + 1.59947438940274e+21i</t>
  </si>
  <si>
    <t>-1.00033733630407e+17 - 1.00000030728459e+19i</t>
  </si>
  <si>
    <t>3.66348316588404e+15 - 1.60941632066527e+15i</t>
  </si>
  <si>
    <t>-9999999998398.35 + 999999999999777i</t>
  </si>
  <si>
    <t>-9999999999999.06 - 1.00000000000000e+15i</t>
  </si>
  <si>
    <t>-10000000000.0022 - 999999999999.996i</t>
  </si>
  <si>
    <t>-10000000000.0001 + 999999999999.999i</t>
  </si>
  <si>
    <t>-9999997.86558878 - 1000000001.12728i</t>
  </si>
  <si>
    <t>-10000000.0002612 + 1000000000.00009i</t>
  </si>
  <si>
    <t>231350.362602579 + 2603325.13389952i</t>
  </si>
  <si>
    <t>-9999.99761508227 + 999999.999888111i</t>
  </si>
  <si>
    <t>-9999.99622149347 - 999999.940820698i</t>
  </si>
  <si>
    <t>-96132.1980821879 - 101145.283261270i</t>
  </si>
  <si>
    <t>-7.72447605056221 + 1000.84427758828i</t>
  </si>
  <si>
    <t>13.9948260408804 - 83.8333374219680i</t>
  </si>
  <si>
    <t>-8.67374021222508 - 997.278640227217i</t>
  </si>
  <si>
    <t>-1.81804792180109e+22 + 6.30057697520060e+20i</t>
  </si>
  <si>
    <t>4.76432247879874e+21 - 2.77143678539911e+21i</t>
  </si>
  <si>
    <t>2.13800521039955e+21 + 2.06428981189023e+21i</t>
  </si>
  <si>
    <t>-9.99999999999993e+16 - 9.99999999999999e+18i</t>
  </si>
  <si>
    <t>-120397556564188 - 536754390540875i</t>
  </si>
  <si>
    <t>-9999999999997.53 - 999999999999998i</t>
  </si>
  <si>
    <t>-9999999999995.39 + 1.00000000000001e+15i</t>
  </si>
  <si>
    <t>-10000000006.9534 - 999999999998.195i</t>
  </si>
  <si>
    <t>-9999999999.99978 + 999999999999.999i</t>
  </si>
  <si>
    <t>-10000006.2268091 - 1000000000.37707i</t>
  </si>
  <si>
    <t>-9999999.99959973 + 999999999.995095i</t>
  </si>
  <si>
    <t>60484693.0709622 - 25140090.1966350i</t>
  </si>
  <si>
    <t>-9999.95774529304 - 1000000.22310421i</t>
  </si>
  <si>
    <t>-9999.99994876883 + 1000000.00010263i</t>
  </si>
  <si>
    <t>-15488.3232773586 + 82281.9022389169i</t>
  </si>
  <si>
    <t>4.88693992436395 - 993.951647972196i</t>
  </si>
  <si>
    <t>3.93569629329090 + 62.4550087008789i</t>
  </si>
  <si>
    <t>-9.74757936672567 + 1000.02633788770i</t>
  </si>
  <si>
    <t>maghle</t>
  </si>
  <si>
    <t>rand</t>
  </si>
  <si>
    <t>a</t>
  </si>
  <si>
    <t>r</t>
  </si>
  <si>
    <t>d=</t>
  </si>
  <si>
    <t>Im1</t>
  </si>
  <si>
    <t>Im2</t>
  </si>
  <si>
    <t>Re2</t>
  </si>
  <si>
    <t>Re1</t>
  </si>
  <si>
    <t>Im3</t>
  </si>
  <si>
    <t>Re3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</si>
  <si>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</si>
  <si>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</si>
  <si>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</si>
  <si>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</si>
  <si>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</si>
  <si>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</si>
  <si>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</si>
  <si>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</si>
  <si>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</si>
  <si>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</si>
  <si>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</si>
  <si>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</si>
  <si>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</si>
  <si>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</si>
  <si>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M16</t>
  </si>
  <si>
    <t>M17</t>
  </si>
  <si>
    <t>M18</t>
  </si>
  <si>
    <t>Me</t>
  </si>
  <si>
    <t>M15</t>
  </si>
  <si>
    <t>جدول5</t>
  </si>
  <si>
    <t>d</t>
  </si>
  <si>
    <t>n</t>
  </si>
  <si>
    <r>
      <t>b</t>
    </r>
    <r>
      <rPr>
        <sz val="8"/>
        <color theme="1"/>
        <rFont val="Calibri"/>
        <family val="2"/>
        <scheme val="minor"/>
      </rPr>
      <t>n</t>
    </r>
  </si>
  <si>
    <r>
      <t>c</t>
    </r>
    <r>
      <rPr>
        <sz val="8"/>
        <color theme="1"/>
        <rFont val="Calibri"/>
        <family val="2"/>
        <scheme val="minor"/>
      </rPr>
      <t>n</t>
    </r>
  </si>
  <si>
    <t>Real part</t>
  </si>
  <si>
    <t>Imagin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</si>
</sst>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1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1" fontId="0" fillId="9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9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1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1" fontId="0" fillId="13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11" fontId="0" fillId="13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1" fontId="0" fillId="6" borderId="3" xfId="0" applyNumberFormat="1" applyFill="1" applyBorder="1" applyAlignment="1">
      <alignment horizontal="center" vertical="center"/>
    </xf>
    <xf numFmtId="11" fontId="0" fillId="6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I1" workbookViewId="0">
      <selection activeCell="Z11" sqref="Z11"/>
    </sheetView>
  </sheetViews>
  <sheetFormatPr defaultRowHeight="15" x14ac:dyDescent="0.25"/>
  <cols>
    <col min="1" max="2" width="9.140625" style="1"/>
    <col min="3" max="3" width="9.140625" style="19"/>
    <col min="4" max="6" width="9.140625" style="1"/>
    <col min="7" max="7" width="15.42578125" style="1" customWidth="1"/>
    <col min="8" max="8" width="9.7109375" style="1" bestFit="1" customWidth="1"/>
    <col min="9" max="20" width="9.140625" style="1"/>
    <col min="21" max="21" width="10.85546875" style="21" customWidth="1"/>
    <col min="22" max="22" width="10.85546875" style="1" customWidth="1"/>
    <col min="23" max="23" width="10.85546875" style="21" customWidth="1"/>
    <col min="24" max="24" width="9.42578125" style="1" customWidth="1"/>
    <col min="25" max="25" width="10.85546875" style="21" customWidth="1"/>
    <col min="26" max="16384" width="9.140625" style="1"/>
  </cols>
  <sheetData>
    <row r="1" spans="1:34" x14ac:dyDescent="0.25">
      <c r="A1" s="30" t="s">
        <v>3</v>
      </c>
      <c r="B1" s="31"/>
      <c r="C1" s="23"/>
      <c r="D1" s="30" t="s">
        <v>4</v>
      </c>
      <c r="E1" s="32"/>
      <c r="G1" s="30" t="s">
        <v>5</v>
      </c>
      <c r="H1" s="32"/>
      <c r="J1" s="25" t="s">
        <v>9</v>
      </c>
      <c r="K1" s="25"/>
      <c r="L1" s="25"/>
      <c r="O1" s="25" t="s">
        <v>9</v>
      </c>
      <c r="P1" s="25"/>
      <c r="Q1" s="25"/>
      <c r="T1" s="25" t="s">
        <v>80</v>
      </c>
      <c r="U1" s="25"/>
      <c r="V1" s="25"/>
      <c r="W1" s="25"/>
      <c r="X1" s="25"/>
      <c r="Y1" s="47"/>
      <c r="Z1" s="47"/>
    </row>
    <row r="2" spans="1:34" x14ac:dyDescent="0.25">
      <c r="A2" s="29" t="s">
        <v>2</v>
      </c>
      <c r="B2" s="26"/>
      <c r="C2" s="23"/>
      <c r="D2" s="24" t="s">
        <v>61</v>
      </c>
      <c r="E2" s="4">
        <v>-57418.245195890901</v>
      </c>
      <c r="G2" s="26" t="s">
        <v>8</v>
      </c>
      <c r="H2" s="28"/>
      <c r="J2" s="26" t="s">
        <v>10</v>
      </c>
      <c r="K2" s="27"/>
      <c r="L2" s="28"/>
      <c r="O2" s="26" t="s">
        <v>10</v>
      </c>
      <c r="P2" s="27"/>
      <c r="Q2" s="28"/>
      <c r="T2" s="25" t="s">
        <v>82</v>
      </c>
      <c r="U2" s="35" t="s">
        <v>83</v>
      </c>
      <c r="V2" s="35"/>
      <c r="W2" s="38" t="s">
        <v>84</v>
      </c>
      <c r="X2" s="46"/>
      <c r="Y2" s="48" t="s">
        <v>81</v>
      </c>
      <c r="Z2" s="49"/>
    </row>
    <row r="3" spans="1:34" x14ac:dyDescent="0.25">
      <c r="A3" s="3" t="s">
        <v>1</v>
      </c>
      <c r="B3" s="18" t="s">
        <v>0</v>
      </c>
      <c r="C3" s="23"/>
      <c r="D3" s="24" t="s">
        <v>62</v>
      </c>
      <c r="E3" s="4">
        <v>342136.52996325999</v>
      </c>
      <c r="G3" s="3" t="s">
        <v>6</v>
      </c>
      <c r="H3" s="3" t="s">
        <v>7</v>
      </c>
      <c r="J3" s="3" t="s">
        <v>11</v>
      </c>
      <c r="K3" s="3" t="s">
        <v>12</v>
      </c>
      <c r="L3" s="3" t="s">
        <v>13</v>
      </c>
      <c r="O3" s="3" t="s">
        <v>11</v>
      </c>
      <c r="P3" s="3" t="s">
        <v>12</v>
      </c>
      <c r="Q3" s="3" t="s">
        <v>13</v>
      </c>
      <c r="T3" s="25"/>
      <c r="U3" s="36" t="s">
        <v>86</v>
      </c>
      <c r="V3" s="37" t="s">
        <v>85</v>
      </c>
      <c r="W3" s="39" t="s">
        <v>86</v>
      </c>
      <c r="X3" s="42" t="s">
        <v>85</v>
      </c>
      <c r="Y3" s="4" t="s">
        <v>86</v>
      </c>
      <c r="Z3" s="50" t="s">
        <v>85</v>
      </c>
    </row>
    <row r="4" spans="1:34" x14ac:dyDescent="0.25">
      <c r="A4" s="2">
        <v>5.9539999999999997</v>
      </c>
      <c r="B4" s="22">
        <v>1235.29</v>
      </c>
      <c r="C4" s="23"/>
      <c r="D4" s="24" t="s">
        <v>63</v>
      </c>
      <c r="E4" s="4">
        <v>-853702.15699287702</v>
      </c>
      <c r="G4" s="5">
        <v>-1E-3</v>
      </c>
      <c r="H4" s="5">
        <v>0.1</v>
      </c>
      <c r="J4" s="7">
        <v>1.40336E-8</v>
      </c>
      <c r="K4" s="8">
        <v>44.290500000000002</v>
      </c>
      <c r="L4" s="8">
        <v>0.40802500000000003</v>
      </c>
      <c r="M4" s="6">
        <v>3.2317200000000002E-8</v>
      </c>
      <c r="O4" s="9">
        <v>1.0595599999999999E-8</v>
      </c>
      <c r="P4" s="10">
        <v>44.871600000000001</v>
      </c>
      <c r="Q4" s="9">
        <v>1.0595599999999999E-8</v>
      </c>
      <c r="R4" s="1">
        <v>0.42064000000000001</v>
      </c>
      <c r="T4" s="20">
        <v>1</v>
      </c>
      <c r="U4" s="36">
        <v>-7133271148003.3799</v>
      </c>
      <c r="V4" s="37">
        <v>23975661699328</v>
      </c>
      <c r="W4" s="40">
        <v>-6509120972159740</v>
      </c>
      <c r="X4" s="40">
        <v>2.21630705038131E+16</v>
      </c>
      <c r="Y4" s="51">
        <v>-6.0612190225301504E+16</v>
      </c>
      <c r="Z4" s="51">
        <v>-4.5221794954825696E+16</v>
      </c>
    </row>
    <row r="5" spans="1:34" x14ac:dyDescent="0.25">
      <c r="A5" s="2">
        <v>7.3521099999999997</v>
      </c>
      <c r="B5" s="22">
        <v>1142.8599999999999</v>
      </c>
      <c r="C5" s="23"/>
      <c r="D5" s="24" t="s">
        <v>64</v>
      </c>
      <c r="E5" s="4">
        <v>1053886.1341031799</v>
      </c>
      <c r="G5" s="5">
        <v>-1E-3</v>
      </c>
      <c r="H5" s="5">
        <v>-0.1</v>
      </c>
      <c r="J5" s="7">
        <v>9.8277199999999998E-8</v>
      </c>
      <c r="K5" s="8">
        <v>45.607199999999999</v>
      </c>
      <c r="L5" s="8">
        <v>0.43264599999999998</v>
      </c>
      <c r="M5" s="6">
        <v>9.8277199999999998E-8</v>
      </c>
      <c r="O5" s="9">
        <v>1.12267E-7</v>
      </c>
      <c r="P5" s="10">
        <v>46.093200000000003</v>
      </c>
      <c r="Q5" s="9">
        <v>1.12267E-7</v>
      </c>
      <c r="R5" s="1">
        <v>0.43209199999999998</v>
      </c>
      <c r="T5" s="20">
        <v>2</v>
      </c>
      <c r="U5" s="36">
        <v>-4718155228052.5</v>
      </c>
      <c r="V5" s="37">
        <v>16014867535552</v>
      </c>
      <c r="W5" s="40">
        <v>-2316005274556640</v>
      </c>
      <c r="X5" s="40">
        <v>1.56400272276193E+16</v>
      </c>
      <c r="Y5" s="44"/>
      <c r="Z5" s="44"/>
    </row>
    <row r="6" spans="1:34" x14ac:dyDescent="0.25">
      <c r="A6" s="2">
        <v>9.0785199999999993</v>
      </c>
      <c r="B6" s="22">
        <v>1050.42</v>
      </c>
      <c r="C6" s="23"/>
      <c r="D6" s="24" t="s">
        <v>65</v>
      </c>
      <c r="E6" s="4">
        <v>-720633.66699910804</v>
      </c>
      <c r="G6" s="5">
        <v>-10</v>
      </c>
      <c r="H6" s="5">
        <v>1000</v>
      </c>
      <c r="J6" s="7">
        <v>9.6584099999999996E-6</v>
      </c>
      <c r="K6" s="8">
        <v>45.607199999999999</v>
      </c>
      <c r="L6" s="8">
        <v>4.6415899999999999</v>
      </c>
      <c r="M6" s="6">
        <v>9.6584099999999996E-6</v>
      </c>
      <c r="O6" s="9">
        <v>1.03532E-6</v>
      </c>
      <c r="P6" s="10">
        <v>45.984499999999997</v>
      </c>
      <c r="Q6" s="9">
        <v>1.03532E-6</v>
      </c>
      <c r="R6" s="1">
        <v>1.1700999999999999</v>
      </c>
      <c r="T6" s="20">
        <v>3</v>
      </c>
      <c r="U6" s="37">
        <v>1745633899111940</v>
      </c>
      <c r="V6" s="37">
        <v>41042283830048</v>
      </c>
      <c r="W6" s="40">
        <v>-2656286617856510</v>
      </c>
      <c r="X6" s="40">
        <v>-1.90690472184508E+17</v>
      </c>
      <c r="Y6" s="44"/>
      <c r="Z6" s="44"/>
      <c r="AA6" s="43"/>
    </row>
    <row r="7" spans="1:34" x14ac:dyDescent="0.25">
      <c r="A7" s="2">
        <v>11.2103</v>
      </c>
      <c r="B7" s="22">
        <v>957.98299999999995</v>
      </c>
      <c r="C7" s="23"/>
      <c r="D7" s="24" t="s">
        <v>66</v>
      </c>
      <c r="E7" s="4">
        <v>105054.933778552</v>
      </c>
      <c r="G7" s="5">
        <v>-10</v>
      </c>
      <c r="H7" s="5">
        <v>-1000</v>
      </c>
      <c r="J7" s="8">
        <v>1.1794999999999999E-4</v>
      </c>
      <c r="K7" s="8">
        <v>52.801499999999997</v>
      </c>
      <c r="L7" s="8">
        <v>19.501899999999999</v>
      </c>
      <c r="M7" s="1">
        <v>1.02641E-4</v>
      </c>
      <c r="O7" s="9">
        <v>1.09699E-5</v>
      </c>
      <c r="P7" s="10">
        <v>47.236400000000003</v>
      </c>
      <c r="Q7" s="9">
        <v>1.09699E-5</v>
      </c>
      <c r="R7" s="1">
        <v>4.9219200000000001</v>
      </c>
      <c r="T7" s="20">
        <v>4</v>
      </c>
      <c r="U7" s="37">
        <v>3.23110710413885E+16</v>
      </c>
      <c r="V7" s="37">
        <v>-4.4785845431107597E+17</v>
      </c>
      <c r="W7" s="40">
        <v>-1.33722041319388E+16</v>
      </c>
      <c r="X7" s="40">
        <v>2.01571077944324E+17</v>
      </c>
      <c r="Y7" s="44"/>
      <c r="Z7" s="44"/>
      <c r="AB7" s="43"/>
      <c r="AC7" s="43"/>
      <c r="AD7" s="43"/>
      <c r="AE7" s="43"/>
    </row>
    <row r="8" spans="1:34" x14ac:dyDescent="0.25">
      <c r="A8" s="2">
        <v>14.5922</v>
      </c>
      <c r="B8" s="22">
        <v>823.529</v>
      </c>
      <c r="C8" s="23"/>
      <c r="D8" s="24" t="s">
        <v>67</v>
      </c>
      <c r="E8" s="4">
        <v>464294.463909338</v>
      </c>
      <c r="G8" s="5">
        <v>-100</v>
      </c>
      <c r="H8" s="5">
        <v>10000</v>
      </c>
      <c r="J8" s="8">
        <v>9.4920200000000001E-4</v>
      </c>
      <c r="K8" s="8">
        <v>94.863500000000002</v>
      </c>
      <c r="L8" s="8">
        <v>70.773799999999994</v>
      </c>
      <c r="M8" s="1">
        <v>9.4920200000000001E-4</v>
      </c>
      <c r="O8" s="10">
        <v>1.1623199999999999E-4</v>
      </c>
      <c r="P8" s="10">
        <v>52.991700000000002</v>
      </c>
      <c r="Q8" s="10">
        <v>1.1623199999999999E-4</v>
      </c>
      <c r="R8" s="1">
        <v>20.104299999999999</v>
      </c>
      <c r="T8" s="20">
        <v>5</v>
      </c>
      <c r="U8" s="37">
        <v>2.24197501395927E+16</v>
      </c>
      <c r="V8" s="37">
        <v>-9.5818760603348992E+16</v>
      </c>
      <c r="W8" s="40">
        <v>-406449771064448</v>
      </c>
      <c r="X8" s="40">
        <v>-1.7399757925621E+16</v>
      </c>
      <c r="Y8" s="44"/>
      <c r="Z8" s="44"/>
      <c r="AB8" s="43"/>
      <c r="AC8" s="43"/>
      <c r="AD8" s="43"/>
      <c r="AE8" s="43"/>
    </row>
    <row r="9" spans="1:34" x14ac:dyDescent="0.25">
      <c r="A9" s="2">
        <v>18.5002</v>
      </c>
      <c r="B9" s="22">
        <v>764.70600000000002</v>
      </c>
      <c r="C9" s="23"/>
      <c r="D9" s="24" t="s">
        <v>68</v>
      </c>
      <c r="E9" s="4">
        <v>-1153206.2131372001</v>
      </c>
      <c r="G9" s="5">
        <v>-100</v>
      </c>
      <c r="H9" s="5">
        <v>-10000</v>
      </c>
      <c r="J9" s="8">
        <v>1.00873E-2</v>
      </c>
      <c r="K9" s="8">
        <v>334.32799999999997</v>
      </c>
      <c r="L9" s="8">
        <v>297.36</v>
      </c>
      <c r="M9" s="1">
        <v>1.00873E-2</v>
      </c>
      <c r="O9" s="10">
        <v>3.07211E-4</v>
      </c>
      <c r="P9" s="10">
        <v>63.137799999999999</v>
      </c>
      <c r="Q9" s="10">
        <v>3.07211E-4</v>
      </c>
      <c r="R9" s="1">
        <v>38.322400000000002</v>
      </c>
      <c r="T9" s="20">
        <v>6</v>
      </c>
      <c r="U9" s="37">
        <v>-4.2397901208420403E+17</v>
      </c>
      <c r="V9" s="37">
        <v>4.73195623941918E+18</v>
      </c>
      <c r="W9" s="40">
        <v>-1364594798891810</v>
      </c>
      <c r="X9" s="40">
        <v>1.74389069389117E+16</v>
      </c>
      <c r="Y9" s="44"/>
      <c r="Z9" s="44"/>
      <c r="AB9" s="43"/>
      <c r="AC9" s="43"/>
      <c r="AD9" s="43"/>
      <c r="AE9" s="43"/>
    </row>
    <row r="10" spans="1:34" x14ac:dyDescent="0.25">
      <c r="A10" s="2">
        <v>25.385200000000001</v>
      </c>
      <c r="B10" s="22">
        <v>621.84900000000005</v>
      </c>
      <c r="C10" s="23"/>
      <c r="D10" s="24" t="s">
        <v>69</v>
      </c>
      <c r="E10" s="4">
        <v>1084523.24179428</v>
      </c>
      <c r="G10" s="5">
        <v>-1500</v>
      </c>
      <c r="H10" s="5">
        <v>150000</v>
      </c>
      <c r="J10" s="8">
        <v>0.107198</v>
      </c>
      <c r="K10" s="8">
        <v>959.81700000000001</v>
      </c>
      <c r="L10" s="8">
        <v>566.47500000000002</v>
      </c>
      <c r="M10" s="1">
        <v>0.107198</v>
      </c>
      <c r="O10" s="10">
        <v>1.07189E-3</v>
      </c>
      <c r="P10" s="10">
        <v>97.957899999999995</v>
      </c>
      <c r="Q10" s="10">
        <v>1.07189E-3</v>
      </c>
      <c r="R10" s="1">
        <v>95.122699999999995</v>
      </c>
      <c r="T10" s="20">
        <v>7</v>
      </c>
      <c r="U10" s="37">
        <v>-1.55485782845424E+17</v>
      </c>
      <c r="V10" s="37">
        <v>1.22814855038003E+18</v>
      </c>
      <c r="W10" s="40">
        <v>28192514127095.5</v>
      </c>
      <c r="X10" s="40">
        <v>-1140746762154960</v>
      </c>
      <c r="Y10" s="44"/>
      <c r="Z10" s="44"/>
      <c r="AA10" s="44"/>
      <c r="AB10" s="44"/>
      <c r="AC10" s="43"/>
      <c r="AD10" s="43"/>
      <c r="AE10" s="43"/>
    </row>
    <row r="11" spans="1:34" x14ac:dyDescent="0.25">
      <c r="A11" s="2">
        <v>36.718499999999999</v>
      </c>
      <c r="B11" s="22">
        <v>521.00800000000004</v>
      </c>
      <c r="C11" s="23"/>
      <c r="D11" s="24" t="s">
        <v>70</v>
      </c>
      <c r="E11" s="4">
        <v>-290721.42874362197</v>
      </c>
      <c r="G11" s="5">
        <v>-1500</v>
      </c>
      <c r="H11" s="5">
        <v>-150000</v>
      </c>
      <c r="J11" s="8">
        <v>1.1392100000000001</v>
      </c>
      <c r="K11" s="8">
        <v>1996.43</v>
      </c>
      <c r="L11" s="8">
        <v>655.83399999999995</v>
      </c>
      <c r="M11" s="1">
        <v>0.99134900000000004</v>
      </c>
      <c r="O11" s="10">
        <v>3.25509E-3</v>
      </c>
      <c r="P11" s="10">
        <v>186.69800000000001</v>
      </c>
      <c r="Q11" s="10">
        <v>3.25509E-3</v>
      </c>
      <c r="R11" s="1">
        <v>181.29400000000001</v>
      </c>
      <c r="T11" s="20">
        <v>8</v>
      </c>
      <c r="U11" s="37">
        <v>-2.2702743976306301E+17</v>
      </c>
      <c r="V11" s="37">
        <v>-3.24710156130897E+18</v>
      </c>
      <c r="W11" s="40">
        <v>-85056948784920</v>
      </c>
      <c r="X11" s="40">
        <v>1141537010479780</v>
      </c>
      <c r="Y11" s="44"/>
      <c r="Z11" s="44"/>
      <c r="AA11" s="44"/>
      <c r="AB11" s="44"/>
      <c r="AC11" s="43"/>
      <c r="AD11" s="43"/>
      <c r="AE11" s="43"/>
      <c r="AF11" s="43"/>
      <c r="AG11" s="43"/>
      <c r="AH11" s="43"/>
    </row>
    <row r="12" spans="1:34" x14ac:dyDescent="0.25">
      <c r="A12" s="2">
        <v>44.160899999999998</v>
      </c>
      <c r="B12" s="22">
        <v>487.39499999999998</v>
      </c>
      <c r="C12" s="23"/>
      <c r="D12" s="24" t="s">
        <v>71</v>
      </c>
      <c r="E12" s="4">
        <v>-164096.23446300501</v>
      </c>
      <c r="G12" s="5">
        <v>-12000</v>
      </c>
      <c r="H12" s="5">
        <v>1200000</v>
      </c>
      <c r="J12" s="8">
        <v>10.5352</v>
      </c>
      <c r="K12" s="8">
        <v>2755.52</v>
      </c>
      <c r="L12" s="8">
        <v>550.12099999999998</v>
      </c>
      <c r="M12" s="1">
        <v>10.5352</v>
      </c>
      <c r="O12" s="10">
        <v>9.8849599999999999E-3</v>
      </c>
      <c r="P12" s="10">
        <v>325.81599999999997</v>
      </c>
      <c r="Q12" s="10">
        <v>9.8849599999999999E-3</v>
      </c>
      <c r="R12" s="1">
        <v>289.70299999999997</v>
      </c>
      <c r="T12" s="20">
        <v>9</v>
      </c>
      <c r="U12" s="37">
        <v>-8.0151010063286304E+16</v>
      </c>
      <c r="V12" s="37">
        <v>2.5453734026261299E+17</v>
      </c>
      <c r="W12" s="40">
        <v>4329117596927.3799</v>
      </c>
      <c r="X12" s="39">
        <v>-142559170921434</v>
      </c>
      <c r="Y12" s="45"/>
      <c r="Z12" s="45"/>
      <c r="AA12" s="44"/>
      <c r="AB12" s="44"/>
      <c r="AC12" s="43"/>
      <c r="AD12" s="43"/>
      <c r="AE12" s="43"/>
      <c r="AF12" s="43"/>
      <c r="AG12" s="43"/>
      <c r="AH12" s="43"/>
    </row>
    <row r="13" spans="1:34" x14ac:dyDescent="0.25">
      <c r="A13" s="2">
        <v>63.876899999999999</v>
      </c>
      <c r="B13" s="22">
        <v>394.95800000000003</v>
      </c>
      <c r="C13" s="23"/>
      <c r="D13" s="24" t="s">
        <v>72</v>
      </c>
      <c r="E13" s="4">
        <v>749437.32026649895</v>
      </c>
      <c r="G13" s="5">
        <v>-12000</v>
      </c>
      <c r="H13" s="5">
        <v>-1200000</v>
      </c>
      <c r="J13" s="8">
        <v>97.427000000000007</v>
      </c>
      <c r="K13" s="8">
        <v>3483.25</v>
      </c>
      <c r="L13" s="8">
        <v>398.57400000000001</v>
      </c>
      <c r="M13" s="1">
        <v>97.427000000000007</v>
      </c>
      <c r="O13" s="10">
        <v>3.0018400000000001E-2</v>
      </c>
      <c r="P13" s="10">
        <v>639.48099999999999</v>
      </c>
      <c r="Q13" s="10">
        <v>3.4489600000000002E-2</v>
      </c>
      <c r="R13" s="1">
        <v>423.83</v>
      </c>
      <c r="T13" s="20">
        <v>10</v>
      </c>
      <c r="U13" s="37">
        <v>-6.2298584177180704E+16</v>
      </c>
      <c r="V13" s="37">
        <v>-2.5636924815951099E+18</v>
      </c>
      <c r="W13" s="40">
        <v>-9630291063667.5</v>
      </c>
      <c r="X13" s="39">
        <v>142426227460658</v>
      </c>
      <c r="Y13" s="45"/>
      <c r="Z13" s="45"/>
      <c r="AA13" s="44"/>
      <c r="AB13" s="44"/>
      <c r="AC13" s="43"/>
      <c r="AD13" s="43"/>
      <c r="AE13" s="43"/>
      <c r="AF13" s="43"/>
      <c r="AG13" s="43"/>
      <c r="AH13" s="43"/>
    </row>
    <row r="14" spans="1:34" x14ac:dyDescent="0.25">
      <c r="A14" s="2">
        <v>89.990899999999996</v>
      </c>
      <c r="B14" s="22">
        <v>327.73099999999999</v>
      </c>
      <c r="C14" s="23"/>
      <c r="D14" s="24" t="s">
        <v>73</v>
      </c>
      <c r="E14" s="4">
        <v>-712439.00753690302</v>
      </c>
      <c r="G14" s="5">
        <v>-100000</v>
      </c>
      <c r="H14" s="5">
        <v>10000000</v>
      </c>
      <c r="J14" s="8">
        <v>1035.3699999999999</v>
      </c>
      <c r="K14" s="8">
        <v>4276.05</v>
      </c>
      <c r="L14" s="8">
        <v>324.67599999999999</v>
      </c>
      <c r="M14" s="1">
        <v>1035.3699999999999</v>
      </c>
      <c r="O14" s="10">
        <v>0.104737</v>
      </c>
      <c r="P14" s="10">
        <v>935.55</v>
      </c>
      <c r="Q14" s="10">
        <v>0.104737</v>
      </c>
      <c r="R14" s="1">
        <v>567.846</v>
      </c>
      <c r="T14" s="20">
        <v>11</v>
      </c>
      <c r="U14" s="37">
        <v>3.75270830442742E+16</v>
      </c>
      <c r="V14" s="37">
        <v>-2.31906131194593E+16</v>
      </c>
      <c r="W14" s="40">
        <v>552495053542.39099</v>
      </c>
      <c r="X14" s="39">
        <v>-17096268231589.301</v>
      </c>
      <c r="Y14" s="45"/>
      <c r="Z14" s="45"/>
      <c r="AA14" s="43"/>
      <c r="AB14" s="43"/>
      <c r="AC14" s="43"/>
      <c r="AD14" s="43"/>
      <c r="AE14" s="43"/>
      <c r="AF14" s="43"/>
      <c r="AG14" s="43"/>
      <c r="AH14" s="43"/>
    </row>
    <row r="15" spans="1:34" x14ac:dyDescent="0.25">
      <c r="A15" s="2">
        <v>133.64500000000001</v>
      </c>
      <c r="B15" s="22">
        <v>268.90800000000002</v>
      </c>
      <c r="C15" s="23"/>
      <c r="D15" s="24" t="s">
        <v>74</v>
      </c>
      <c r="E15" s="4">
        <v>90958.383920130902</v>
      </c>
      <c r="G15" s="5">
        <v>-100000</v>
      </c>
      <c r="H15" s="5">
        <v>-10000000</v>
      </c>
      <c r="J15" s="8">
        <v>116930</v>
      </c>
      <c r="K15" s="8">
        <v>5097.76</v>
      </c>
      <c r="L15" s="8">
        <v>221.84800000000001</v>
      </c>
      <c r="M15" s="1">
        <v>101753</v>
      </c>
      <c r="O15" s="10">
        <v>0.31806299999999998</v>
      </c>
      <c r="P15" s="10">
        <v>1451.71</v>
      </c>
      <c r="Q15" s="10">
        <v>0.31806299999999998</v>
      </c>
      <c r="R15" s="1">
        <v>676.46900000000005</v>
      </c>
      <c r="T15" s="20">
        <v>12</v>
      </c>
      <c r="U15" s="37">
        <v>8.6451356904928102E+17</v>
      </c>
      <c r="V15" s="37">
        <v>9.5518627906453504E+16</v>
      </c>
      <c r="W15" s="40">
        <v>-883019855416.81299</v>
      </c>
      <c r="X15" s="39">
        <v>16999465189689.5</v>
      </c>
      <c r="Y15" s="45"/>
      <c r="Z15" s="45"/>
      <c r="AA15" s="43"/>
      <c r="AB15" s="43"/>
      <c r="AC15" s="43"/>
      <c r="AD15" s="43"/>
      <c r="AE15" s="43"/>
      <c r="AF15" s="43"/>
      <c r="AG15" s="43"/>
      <c r="AH15" s="43"/>
    </row>
    <row r="16" spans="1:34" x14ac:dyDescent="0.25">
      <c r="A16" s="2">
        <v>165.02799999999999</v>
      </c>
      <c r="B16" s="22">
        <v>226.89099999999999</v>
      </c>
      <c r="C16" s="23"/>
      <c r="D16" s="24" t="s">
        <v>79</v>
      </c>
      <c r="E16" s="4">
        <v>347465.79011692398</v>
      </c>
      <c r="G16" s="5">
        <f>-1*10^10</f>
        <v>-10000000000</v>
      </c>
      <c r="H16" s="5">
        <f>1*10^12</f>
        <v>1000000000000</v>
      </c>
      <c r="J16" s="7">
        <v>10000000</v>
      </c>
      <c r="K16" s="8">
        <v>5405.36</v>
      </c>
      <c r="L16" s="8">
        <v>165.512</v>
      </c>
      <c r="M16" s="6">
        <v>10000000</v>
      </c>
      <c r="O16" s="9">
        <v>0.96588300000000005</v>
      </c>
      <c r="P16" s="10">
        <v>1888.7</v>
      </c>
      <c r="Q16" s="10">
        <v>1.10975</v>
      </c>
      <c r="R16" s="1">
        <v>600.69100000000003</v>
      </c>
      <c r="T16" s="20">
        <v>13</v>
      </c>
      <c r="U16" s="37">
        <v>1.54595243694981E+16</v>
      </c>
      <c r="V16" s="37">
        <v>2782674318745600</v>
      </c>
      <c r="W16" s="40">
        <v>21803638.110680498</v>
      </c>
      <c r="X16" s="39">
        <v>-143703130.187677</v>
      </c>
      <c r="Y16" s="44"/>
      <c r="Z16" s="44"/>
      <c r="AA16" s="43"/>
      <c r="AB16" s="43"/>
      <c r="AC16" s="43"/>
      <c r="AD16" s="43"/>
      <c r="AE16" s="43"/>
      <c r="AF16" s="43"/>
      <c r="AG16" s="43"/>
      <c r="AH16" s="43"/>
    </row>
    <row r="17" spans="1:34" x14ac:dyDescent="0.25">
      <c r="A17" s="2">
        <v>287.08800000000002</v>
      </c>
      <c r="B17" s="22">
        <v>168.06700000000001</v>
      </c>
      <c r="C17" s="23"/>
      <c r="D17" s="24" t="s">
        <v>75</v>
      </c>
      <c r="E17" s="4">
        <v>-397586.797756035</v>
      </c>
      <c r="G17" s="5">
        <f>-1*10^10</f>
        <v>-10000000000</v>
      </c>
      <c r="H17" s="5">
        <f>-1*10^10</f>
        <v>-10000000000</v>
      </c>
      <c r="J17" s="7">
        <v>1129350000</v>
      </c>
      <c r="K17" s="8">
        <v>6077.36</v>
      </c>
      <c r="L17" s="8">
        <v>147.21100000000001</v>
      </c>
      <c r="M17" s="6">
        <v>1129350000</v>
      </c>
      <c r="O17" s="9">
        <v>3.3700600000000001</v>
      </c>
      <c r="P17" s="10">
        <v>2249.66</v>
      </c>
      <c r="Q17" s="10">
        <v>3.3700600000000001</v>
      </c>
      <c r="R17" s="1">
        <v>565.75400000000002</v>
      </c>
      <c r="T17" s="20">
        <v>14</v>
      </c>
      <c r="U17" s="37">
        <v>-2.4652750792137101E+17</v>
      </c>
      <c r="V17" s="37">
        <v>8758895784992770</v>
      </c>
      <c r="W17" s="40">
        <v>-8930933533.8325195</v>
      </c>
      <c r="X17" s="39">
        <v>8195797419.3424101</v>
      </c>
      <c r="Y17" s="44"/>
      <c r="Z17" s="44"/>
      <c r="AA17" s="43"/>
      <c r="AB17" s="43"/>
      <c r="AC17" s="43"/>
      <c r="AD17" s="43"/>
      <c r="AE17" s="43"/>
      <c r="AF17" s="43"/>
      <c r="AG17" s="43"/>
      <c r="AH17" s="43"/>
    </row>
    <row r="18" spans="1:34" x14ac:dyDescent="0.25">
      <c r="A18" s="2">
        <v>383.68</v>
      </c>
      <c r="B18" s="22">
        <v>134.45400000000001</v>
      </c>
      <c r="C18" s="23"/>
      <c r="D18" s="24" t="s">
        <v>76</v>
      </c>
      <c r="E18" s="4">
        <v>-252555.88522942801</v>
      </c>
      <c r="G18" s="5">
        <f>-1*10^15</f>
        <v>-1000000000000000</v>
      </c>
      <c r="H18" s="5">
        <f>1*10^17</f>
        <v>1E+17</v>
      </c>
      <c r="J18" s="7">
        <v>110990000000</v>
      </c>
      <c r="K18" s="8">
        <v>6077.36</v>
      </c>
      <c r="L18" s="8">
        <v>127.15300000000001</v>
      </c>
      <c r="M18" s="6">
        <v>110990000000</v>
      </c>
      <c r="O18" s="9">
        <v>10.2341</v>
      </c>
      <c r="P18" s="10">
        <v>2759.88</v>
      </c>
      <c r="Q18" s="10">
        <v>10.2341</v>
      </c>
      <c r="R18" s="1">
        <v>517.428</v>
      </c>
      <c r="T18" s="20">
        <v>15</v>
      </c>
      <c r="U18" s="37">
        <v>-2.5328822931947501E+17</v>
      </c>
      <c r="V18" s="37">
        <v>-2.2752709343445E+16</v>
      </c>
      <c r="W18" s="40">
        <v>2487560.64792225</v>
      </c>
      <c r="X18" s="39">
        <v>224748.75858709999</v>
      </c>
      <c r="Y18" s="44"/>
      <c r="Z18" s="44"/>
      <c r="AA18" s="43"/>
      <c r="AB18" s="43"/>
      <c r="AC18" s="43"/>
      <c r="AD18" s="43"/>
      <c r="AE18" s="43"/>
      <c r="AF18" s="43"/>
      <c r="AG18" s="43"/>
      <c r="AH18" s="43"/>
    </row>
    <row r="19" spans="1:34" x14ac:dyDescent="0.25">
      <c r="A19" s="2">
        <v>569.80399999999997</v>
      </c>
      <c r="B19" s="22">
        <v>126.05</v>
      </c>
      <c r="C19" s="23"/>
      <c r="D19" s="24" t="s">
        <v>77</v>
      </c>
      <c r="E19" s="4">
        <v>378588.83791781298</v>
      </c>
      <c r="G19" s="5">
        <f>-1*10^15</f>
        <v>-1000000000000000</v>
      </c>
      <c r="H19" s="5">
        <f>-1*10^17</f>
        <v>-1E+17</v>
      </c>
      <c r="J19" s="7">
        <v>10907800000000</v>
      </c>
      <c r="K19" s="8">
        <v>6832.91</v>
      </c>
      <c r="L19" s="8">
        <v>116.455</v>
      </c>
      <c r="M19" s="6">
        <v>10907800000000</v>
      </c>
      <c r="O19" s="9">
        <v>31.078700000000001</v>
      </c>
      <c r="P19" s="10">
        <v>3192.67</v>
      </c>
      <c r="Q19" s="10">
        <v>31.078700000000001</v>
      </c>
      <c r="R19" s="1">
        <v>473.22899999999998</v>
      </c>
      <c r="T19" s="20">
        <v>16</v>
      </c>
      <c r="U19" s="37">
        <v>4.5947294141340698E+18</v>
      </c>
      <c r="V19" s="37">
        <v>4.11103682402386E+16</v>
      </c>
      <c r="W19" s="40">
        <v>-1165377.38921678</v>
      </c>
      <c r="X19" s="39">
        <v>11025003.838251799</v>
      </c>
      <c r="Y19" s="44"/>
      <c r="Z19" s="44"/>
      <c r="AB19" s="43"/>
      <c r="AC19" s="43"/>
      <c r="AD19" s="43"/>
      <c r="AE19" s="43"/>
    </row>
    <row r="20" spans="1:34" x14ac:dyDescent="0.25">
      <c r="A20" s="2">
        <v>685.29499999999996</v>
      </c>
      <c r="B20" s="22">
        <v>117.64700000000001</v>
      </c>
      <c r="C20" s="23"/>
      <c r="D20" s="24" t="s">
        <v>78</v>
      </c>
      <c r="E20" s="4">
        <v>-12136.799061829301</v>
      </c>
      <c r="G20" s="5">
        <f>-1*10^20</f>
        <v>-1E+20</v>
      </c>
      <c r="H20" s="5">
        <f>10^22</f>
        <v>1E+22</v>
      </c>
      <c r="J20" s="7">
        <v>1071980000000000</v>
      </c>
      <c r="K20" s="8">
        <v>6832.91</v>
      </c>
      <c r="L20" s="8">
        <v>106.657</v>
      </c>
      <c r="M20" s="6">
        <v>1071980000000000</v>
      </c>
      <c r="O20" s="9">
        <v>94.378799999999998</v>
      </c>
      <c r="P20" s="10">
        <v>3381.82</v>
      </c>
      <c r="Q20" s="10">
        <v>108.437</v>
      </c>
      <c r="R20" s="1">
        <v>420.21800000000002</v>
      </c>
      <c r="T20" s="20">
        <v>17</v>
      </c>
      <c r="U20" s="37">
        <v>5.2917842907350696E+19</v>
      </c>
      <c r="V20" s="37">
        <v>-4.5115639715070001E+19</v>
      </c>
      <c r="W20" s="40">
        <v>174824.92609468501</v>
      </c>
      <c r="X20" s="39">
        <v>-142218.08611221801</v>
      </c>
      <c r="Y20" s="44"/>
      <c r="Z20" s="44"/>
    </row>
    <row r="21" spans="1:34" x14ac:dyDescent="0.25">
      <c r="A21" s="2">
        <v>824.19600000000003</v>
      </c>
      <c r="B21" s="22">
        <v>109.244</v>
      </c>
      <c r="C21" s="23"/>
      <c r="G21" s="5">
        <f>-1*10^20</f>
        <v>-1E+20</v>
      </c>
      <c r="H21" s="5">
        <f>-1*10^22</f>
        <v>-1E+22</v>
      </c>
      <c r="J21" s="7">
        <v>1.03537E+19</v>
      </c>
      <c r="K21" s="8">
        <v>7682.39</v>
      </c>
      <c r="L21" s="8">
        <v>100.58799999999999</v>
      </c>
      <c r="M21" s="6">
        <v>1.18979E+19</v>
      </c>
      <c r="O21" s="9">
        <v>1000</v>
      </c>
      <c r="P21" s="10">
        <v>4023.39</v>
      </c>
      <c r="Q21" s="10">
        <v>1000</v>
      </c>
      <c r="R21" s="1">
        <v>331.44200000000001</v>
      </c>
      <c r="T21" s="20">
        <v>18</v>
      </c>
      <c r="U21" s="37">
        <v>-1.1038276664314701E+22</v>
      </c>
      <c r="V21" s="37">
        <v>-1.55005498911228E+20</v>
      </c>
      <c r="W21" s="41">
        <v>-270155.27519471198</v>
      </c>
      <c r="X21" s="39">
        <v>896061.44072108006</v>
      </c>
      <c r="Y21" s="44"/>
      <c r="Z21" s="44"/>
    </row>
    <row r="22" spans="1:34" x14ac:dyDescent="0.25">
      <c r="A22" s="2">
        <v>1224.01</v>
      </c>
      <c r="B22" s="22">
        <v>109.244</v>
      </c>
      <c r="C22" s="23"/>
      <c r="G22" s="5">
        <f>-1*10^23</f>
        <v>-9.9999999999999992E+22</v>
      </c>
      <c r="H22" s="5">
        <f>10^25</f>
        <v>1.0000000000000001E+25</v>
      </c>
      <c r="J22" s="7">
        <v>9.9999999999999992E+22</v>
      </c>
      <c r="K22" s="8">
        <v>7910.77</v>
      </c>
      <c r="L22" s="8">
        <v>103.578</v>
      </c>
      <c r="M22" s="6">
        <v>1.1491500000000001E+23</v>
      </c>
      <c r="O22" s="9">
        <v>10595.6</v>
      </c>
      <c r="P22" s="10">
        <v>4513.6000000000004</v>
      </c>
      <c r="Q22" s="10">
        <v>10595.6</v>
      </c>
      <c r="R22" s="1">
        <v>253.81800000000001</v>
      </c>
    </row>
    <row r="23" spans="1:34" x14ac:dyDescent="0.25">
      <c r="C23" s="23"/>
      <c r="O23" s="10">
        <v>97712.4</v>
      </c>
      <c r="P23" s="10">
        <v>5064.28</v>
      </c>
      <c r="Q23" s="10">
        <v>112267</v>
      </c>
      <c r="R23" s="1">
        <v>218.60400000000001</v>
      </c>
    </row>
    <row r="24" spans="1:34" x14ac:dyDescent="0.25">
      <c r="C24" s="23"/>
      <c r="O24" s="9">
        <v>1035320</v>
      </c>
      <c r="P24" s="10">
        <v>5202.1499999999996</v>
      </c>
      <c r="Q24" s="9">
        <v>1035320</v>
      </c>
      <c r="R24" s="1">
        <v>182.85300000000001</v>
      </c>
    </row>
    <row r="25" spans="1:34" x14ac:dyDescent="0.25">
      <c r="C25" s="23"/>
      <c r="O25" s="9">
        <v>10969900</v>
      </c>
      <c r="P25" s="10">
        <v>5503.05</v>
      </c>
      <c r="Q25" s="9">
        <v>10969900</v>
      </c>
      <c r="R25" s="1">
        <v>157.48400000000001</v>
      </c>
    </row>
    <row r="26" spans="1:34" x14ac:dyDescent="0.25">
      <c r="C26" s="23"/>
      <c r="G26" s="1">
        <v>-1</v>
      </c>
      <c r="H26" s="1">
        <v>100</v>
      </c>
      <c r="O26" s="9">
        <v>101164000</v>
      </c>
      <c r="P26" s="10">
        <v>5822.21</v>
      </c>
      <c r="Q26" s="9">
        <v>101164000</v>
      </c>
      <c r="R26" s="1">
        <v>148.15</v>
      </c>
    </row>
    <row r="27" spans="1:34" x14ac:dyDescent="0.25">
      <c r="C27" s="17"/>
      <c r="G27" s="1">
        <v>-1</v>
      </c>
      <c r="H27" s="1">
        <v>-100</v>
      </c>
      <c r="O27" s="9">
        <v>1071890000</v>
      </c>
      <c r="P27" s="10">
        <v>5807.62</v>
      </c>
      <c r="Q27" s="9">
        <v>1071890000</v>
      </c>
      <c r="R27" s="1">
        <v>143.501</v>
      </c>
    </row>
    <row r="28" spans="1:34" x14ac:dyDescent="0.25">
      <c r="G28" s="1">
        <v>-2</v>
      </c>
      <c r="H28" s="1">
        <v>200</v>
      </c>
      <c r="O28" s="9">
        <v>11357300000</v>
      </c>
      <c r="P28" s="10">
        <v>5965.74</v>
      </c>
      <c r="Q28" s="9">
        <v>11357300000</v>
      </c>
      <c r="R28" s="1">
        <v>134.976</v>
      </c>
    </row>
    <row r="29" spans="1:34" x14ac:dyDescent="0.25">
      <c r="G29" s="1">
        <v>-2</v>
      </c>
      <c r="H29" s="1">
        <v>-200</v>
      </c>
      <c r="O29" s="9">
        <v>104737000000</v>
      </c>
      <c r="P29" s="10">
        <v>6129.06</v>
      </c>
      <c r="Q29" s="9">
        <v>104737000000</v>
      </c>
      <c r="R29" s="1">
        <v>123.301</v>
      </c>
    </row>
    <row r="30" spans="1:34" x14ac:dyDescent="0.25">
      <c r="G30" s="1">
        <v>-3</v>
      </c>
      <c r="H30" s="1">
        <v>300</v>
      </c>
      <c r="O30" s="9">
        <v>1109750000000</v>
      </c>
      <c r="P30" s="10">
        <v>6483.57</v>
      </c>
      <c r="Q30" s="9">
        <v>1109750000000</v>
      </c>
      <c r="R30" s="1">
        <v>115.97499999999999</v>
      </c>
    </row>
    <row r="31" spans="1:34" x14ac:dyDescent="0.25">
      <c r="G31" s="1">
        <v>-3</v>
      </c>
      <c r="H31" s="1">
        <v>-300</v>
      </c>
      <c r="O31" s="9">
        <v>11758500000000</v>
      </c>
      <c r="P31" s="10">
        <v>6280.14</v>
      </c>
      <c r="Q31" s="9">
        <v>11758500000000</v>
      </c>
      <c r="R31" s="1">
        <v>112.336</v>
      </c>
    </row>
    <row r="32" spans="1:34" x14ac:dyDescent="0.25">
      <c r="C32" s="1"/>
      <c r="E32" s="1">
        <v>-4</v>
      </c>
      <c r="F32" s="1">
        <v>400</v>
      </c>
      <c r="M32" s="9">
        <v>108437000000000</v>
      </c>
      <c r="N32" s="10">
        <v>6644.37</v>
      </c>
      <c r="O32" s="9">
        <v>108437000000000</v>
      </c>
      <c r="P32" s="1">
        <v>105.678</v>
      </c>
    </row>
    <row r="33" spans="3:26" x14ac:dyDescent="0.25">
      <c r="C33" s="1"/>
      <c r="E33" s="1">
        <v>-4</v>
      </c>
      <c r="F33" s="1">
        <v>-400</v>
      </c>
      <c r="M33" s="9">
        <v>1148950000000000</v>
      </c>
      <c r="N33" s="10">
        <v>6435.9</v>
      </c>
      <c r="O33" s="9">
        <v>1148950000000000</v>
      </c>
      <c r="P33" s="1">
        <v>105.413</v>
      </c>
    </row>
    <row r="34" spans="3:26" x14ac:dyDescent="0.25">
      <c r="C34" s="1"/>
      <c r="E34" s="1">
        <v>-5</v>
      </c>
      <c r="F34" s="1">
        <v>500</v>
      </c>
      <c r="M34" s="9">
        <v>1.05956E+16</v>
      </c>
      <c r="N34" s="10">
        <v>6809.17</v>
      </c>
      <c r="O34" s="9">
        <v>1.05956E+16</v>
      </c>
      <c r="P34" s="1">
        <v>102.121</v>
      </c>
    </row>
    <row r="35" spans="3:26" x14ac:dyDescent="0.25">
      <c r="C35" s="1"/>
      <c r="E35" s="1">
        <v>-5</v>
      </c>
      <c r="F35" s="1">
        <v>-500</v>
      </c>
      <c r="M35" s="9">
        <v>1.12267E+17</v>
      </c>
      <c r="N35" s="10">
        <v>6792.11</v>
      </c>
      <c r="O35" s="9">
        <v>9.77124E+16</v>
      </c>
      <c r="P35" s="1">
        <v>98.931299999999993</v>
      </c>
    </row>
    <row r="36" spans="3:26" x14ac:dyDescent="0.25">
      <c r="C36" s="1"/>
      <c r="E36" s="1">
        <v>-6</v>
      </c>
      <c r="F36" s="1">
        <v>600</v>
      </c>
      <c r="M36" s="9">
        <v>1.03532E+18</v>
      </c>
      <c r="N36" s="10">
        <v>6776.09</v>
      </c>
      <c r="O36" s="9">
        <v>1.03532E+18</v>
      </c>
      <c r="P36" s="1">
        <v>95.827299999999994</v>
      </c>
    </row>
    <row r="37" spans="3:26" x14ac:dyDescent="0.25">
      <c r="C37" s="1"/>
      <c r="E37" s="1">
        <v>-6</v>
      </c>
      <c r="F37" s="1">
        <v>-600</v>
      </c>
      <c r="M37" s="9">
        <v>1.09699E+19</v>
      </c>
      <c r="N37" s="10">
        <v>7168.02</v>
      </c>
      <c r="O37" s="9">
        <v>1.09699E+19</v>
      </c>
      <c r="P37" s="1">
        <v>95.587100000000007</v>
      </c>
    </row>
    <row r="38" spans="3:26" x14ac:dyDescent="0.25">
      <c r="C38" s="1"/>
      <c r="E38" s="1">
        <v>-7</v>
      </c>
      <c r="F38" s="1">
        <v>700</v>
      </c>
      <c r="M38" s="9">
        <v>1.16232E+20</v>
      </c>
      <c r="N38" s="10">
        <v>7150.06</v>
      </c>
      <c r="O38" s="9">
        <v>1.16232E+20</v>
      </c>
      <c r="P38" s="1">
        <v>92.587999999999994</v>
      </c>
    </row>
    <row r="39" spans="3:26" x14ac:dyDescent="0.25">
      <c r="C39" s="1"/>
      <c r="E39" s="1">
        <v>-7</v>
      </c>
      <c r="F39" s="1">
        <v>-700</v>
      </c>
      <c r="M39" s="9">
        <v>1.0718899999999999E+21</v>
      </c>
      <c r="N39" s="10">
        <v>7345.8</v>
      </c>
      <c r="O39" s="9">
        <v>1.0718899999999999E+21</v>
      </c>
      <c r="P39" s="1">
        <v>89.696200000000005</v>
      </c>
    </row>
    <row r="40" spans="3:26" x14ac:dyDescent="0.25">
      <c r="C40" s="1"/>
      <c r="E40" s="1">
        <v>-8</v>
      </c>
      <c r="F40" s="1">
        <v>800</v>
      </c>
      <c r="M40" s="9">
        <v>9.884959999999999E+21</v>
      </c>
      <c r="N40" s="10">
        <v>7546.91</v>
      </c>
      <c r="O40" s="9">
        <v>1.1357300000000001E+22</v>
      </c>
      <c r="P40" s="1">
        <v>89.471400000000003</v>
      </c>
    </row>
    <row r="41" spans="3:26" x14ac:dyDescent="0.25">
      <c r="C41" s="1"/>
      <c r="E41" s="1">
        <v>-8</v>
      </c>
      <c r="F41" s="1">
        <v>-800</v>
      </c>
      <c r="M41" s="9">
        <v>1.04737E+23</v>
      </c>
      <c r="N41" s="10">
        <v>7752.37</v>
      </c>
      <c r="O41" s="9">
        <v>1.04737E+23</v>
      </c>
      <c r="P41" s="1">
        <v>94.660600000000002</v>
      </c>
    </row>
    <row r="42" spans="3:26" x14ac:dyDescent="0.25">
      <c r="C42" s="1"/>
      <c r="E42" s="1">
        <v>-9</v>
      </c>
      <c r="F42" s="1">
        <v>900</v>
      </c>
    </row>
    <row r="43" spans="3:26" x14ac:dyDescent="0.25">
      <c r="C43" s="1"/>
      <c r="E43" s="1">
        <v>-9</v>
      </c>
      <c r="F43" s="1">
        <v>-900</v>
      </c>
    </row>
    <row r="44" spans="3:26" x14ac:dyDescent="0.25">
      <c r="C44" s="1"/>
      <c r="T44" s="1">
        <v>-8</v>
      </c>
      <c r="V44" s="1">
        <v>-9</v>
      </c>
      <c r="X44" s="1">
        <v>-9</v>
      </c>
    </row>
    <row r="45" spans="3:26" x14ac:dyDescent="0.25">
      <c r="C45" s="1"/>
      <c r="T45" s="1">
        <v>-800</v>
      </c>
      <c r="V45" s="1">
        <v>900</v>
      </c>
      <c r="X45" s="1">
        <v>-900</v>
      </c>
    </row>
    <row r="46" spans="3:26" x14ac:dyDescent="0.25">
      <c r="C46" s="1"/>
      <c r="E46" s="1">
        <v>-1</v>
      </c>
      <c r="F46" s="1">
        <v>-1</v>
      </c>
      <c r="G46" s="1">
        <v>-2</v>
      </c>
      <c r="H46" s="1">
        <v>-2</v>
      </c>
      <c r="I46" s="1">
        <v>-3</v>
      </c>
      <c r="J46" s="1">
        <v>-3</v>
      </c>
      <c r="K46" s="1">
        <v>-4</v>
      </c>
      <c r="L46" s="1">
        <v>-4</v>
      </c>
      <c r="M46" s="1">
        <v>-5</v>
      </c>
      <c r="N46" s="1">
        <v>-5</v>
      </c>
      <c r="O46" s="1">
        <v>-6</v>
      </c>
      <c r="P46" s="1">
        <v>-6</v>
      </c>
      <c r="Q46" s="1">
        <v>-7</v>
      </c>
      <c r="R46" s="1">
        <v>-7</v>
      </c>
      <c r="S46" s="1">
        <v>-8</v>
      </c>
    </row>
    <row r="47" spans="3:26" x14ac:dyDescent="0.25">
      <c r="C47" s="1"/>
      <c r="E47" s="1">
        <v>100</v>
      </c>
      <c r="F47" s="1">
        <v>-100</v>
      </c>
      <c r="G47" s="1">
        <v>200</v>
      </c>
      <c r="H47" s="1">
        <v>-200</v>
      </c>
      <c r="I47" s="1">
        <v>300</v>
      </c>
      <c r="J47" s="1">
        <v>-300</v>
      </c>
      <c r="K47" s="1">
        <v>400</v>
      </c>
      <c r="L47" s="1">
        <v>-400</v>
      </c>
      <c r="M47" s="1">
        <v>500</v>
      </c>
      <c r="N47" s="1">
        <v>-500</v>
      </c>
      <c r="O47" s="1">
        <v>600</v>
      </c>
      <c r="P47" s="1">
        <v>-600</v>
      </c>
      <c r="Q47" s="1">
        <v>700</v>
      </c>
      <c r="R47" s="1">
        <v>-700</v>
      </c>
      <c r="S47" s="1">
        <v>800</v>
      </c>
      <c r="T47" s="5">
        <f>-1*10^15</f>
        <v>-1000000000000000</v>
      </c>
      <c r="U47" s="5"/>
      <c r="V47" s="5">
        <f>-1*10^20</f>
        <v>-1E+20</v>
      </c>
      <c r="W47" s="5"/>
      <c r="X47" s="5">
        <f>-1*10^20</f>
        <v>-1E+20</v>
      </c>
      <c r="Y47" s="5"/>
      <c r="Z47" s="5">
        <f>-1*10^23</f>
        <v>-9.9999999999999992E+22</v>
      </c>
    </row>
    <row r="48" spans="3:26" x14ac:dyDescent="0.25">
      <c r="C48" s="1"/>
      <c r="T48" s="5">
        <f>-1*10^17</f>
        <v>-1E+17</v>
      </c>
      <c r="U48" s="5"/>
      <c r="V48" s="5">
        <f>10^22</f>
        <v>1E+22</v>
      </c>
      <c r="W48" s="5"/>
      <c r="X48" s="5">
        <f>-1*10^22</f>
        <v>-1E+22</v>
      </c>
      <c r="Y48" s="5"/>
      <c r="Z48" s="5">
        <f>10^25</f>
        <v>1.0000000000000001E+25</v>
      </c>
    </row>
    <row r="49" spans="3:19" x14ac:dyDescent="0.25">
      <c r="C49" s="1"/>
      <c r="E49" s="5">
        <v>-1E-3</v>
      </c>
      <c r="F49" s="5">
        <v>-1E-3</v>
      </c>
      <c r="G49" s="5">
        <v>-10</v>
      </c>
      <c r="H49" s="5">
        <v>-10</v>
      </c>
      <c r="I49" s="5">
        <v>-100</v>
      </c>
      <c r="J49" s="5">
        <v>-100</v>
      </c>
      <c r="K49" s="5">
        <v>-1500</v>
      </c>
      <c r="L49" s="5">
        <v>-1500</v>
      </c>
      <c r="M49" s="5">
        <v>-12000</v>
      </c>
      <c r="N49" s="5">
        <v>-12000</v>
      </c>
      <c r="O49" s="5">
        <v>-100000</v>
      </c>
      <c r="P49" s="5">
        <v>-100000</v>
      </c>
      <c r="Q49" s="5">
        <f>-1*10^10</f>
        <v>-10000000000</v>
      </c>
      <c r="R49" s="5">
        <f>-1*10^10</f>
        <v>-10000000000</v>
      </c>
      <c r="S49" s="5">
        <f>-1*10^15</f>
        <v>-1000000000000000</v>
      </c>
    </row>
    <row r="50" spans="3:19" x14ac:dyDescent="0.25">
      <c r="C50" s="1"/>
      <c r="E50" s="5">
        <v>0.1</v>
      </c>
      <c r="F50" s="5">
        <v>-0.1</v>
      </c>
      <c r="G50" s="5">
        <v>1000</v>
      </c>
      <c r="H50" s="5">
        <v>-1000</v>
      </c>
      <c r="I50" s="5">
        <v>10000</v>
      </c>
      <c r="J50" s="5">
        <v>-10000</v>
      </c>
      <c r="K50" s="5">
        <v>150000</v>
      </c>
      <c r="L50" s="5">
        <v>-150000</v>
      </c>
      <c r="M50" s="5">
        <v>1200000</v>
      </c>
      <c r="N50" s="5">
        <v>-1200000</v>
      </c>
      <c r="O50" s="5">
        <v>10000000</v>
      </c>
      <c r="P50" s="5">
        <v>-10000000</v>
      </c>
      <c r="Q50" s="5">
        <f>1*10^12</f>
        <v>1000000000000</v>
      </c>
      <c r="R50" s="5">
        <f>-1*10^10</f>
        <v>-10000000000</v>
      </c>
      <c r="S50" s="5">
        <f>1*10^17</f>
        <v>1E+17</v>
      </c>
    </row>
    <row r="51" spans="3:19" x14ac:dyDescent="0.25">
      <c r="C51" s="1"/>
    </row>
    <row r="52" spans="3:19" x14ac:dyDescent="0.25">
      <c r="C52" s="1"/>
    </row>
  </sheetData>
  <mergeCells count="14">
    <mergeCell ref="T1:Z1"/>
    <mergeCell ref="U2:V2"/>
    <mergeCell ref="Y2:Z2"/>
    <mergeCell ref="W2:X2"/>
    <mergeCell ref="T2:T3"/>
    <mergeCell ref="O1:Q1"/>
    <mergeCell ref="O2:Q2"/>
    <mergeCell ref="A2:B2"/>
    <mergeCell ref="A1:B1"/>
    <mergeCell ref="G1:H1"/>
    <mergeCell ref="G2:H2"/>
    <mergeCell ref="J1:L1"/>
    <mergeCell ref="J2:L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J1" zoomScaleNormal="100" workbookViewId="0">
      <selection activeCell="U7" sqref="U7"/>
    </sheetView>
  </sheetViews>
  <sheetFormatPr defaultRowHeight="15" x14ac:dyDescent="0.25"/>
  <cols>
    <col min="1" max="1" width="48.7109375" style="12" customWidth="1"/>
    <col min="2" max="2" width="48" style="1" customWidth="1"/>
    <col min="3" max="4" width="9.140625" style="1"/>
    <col min="5" max="5" width="11.42578125" style="11" customWidth="1"/>
    <col min="6" max="6" width="10.28515625" style="1" bestFit="1" customWidth="1"/>
    <col min="7" max="7" width="9.28515625" style="1" customWidth="1"/>
    <col min="8" max="8" width="10.140625" style="1" customWidth="1"/>
    <col min="9" max="16384" width="9.140625" style="1"/>
  </cols>
  <sheetData>
    <row r="1" spans="1:29" x14ac:dyDescent="0.25">
      <c r="A1" s="12">
        <v>8</v>
      </c>
      <c r="B1" s="1">
        <v>12</v>
      </c>
      <c r="E1" s="11" t="s">
        <v>6</v>
      </c>
      <c r="F1" s="11" t="s">
        <v>7</v>
      </c>
      <c r="G1" s="11"/>
      <c r="H1" s="34" t="s">
        <v>50</v>
      </c>
      <c r="I1" s="34"/>
      <c r="K1" s="14" t="s">
        <v>51</v>
      </c>
      <c r="L1" s="14" t="s">
        <v>6</v>
      </c>
      <c r="M1" s="14" t="s">
        <v>7</v>
      </c>
      <c r="P1" s="1" t="s">
        <v>55</v>
      </c>
      <c r="Q1" s="1" t="s">
        <v>56</v>
      </c>
      <c r="R1" s="1" t="s">
        <v>59</v>
      </c>
      <c r="S1" s="1" t="s">
        <v>58</v>
      </c>
      <c r="T1" s="1" t="s">
        <v>57</v>
      </c>
      <c r="U1" s="1" t="s">
        <v>60</v>
      </c>
    </row>
    <row r="2" spans="1:29" x14ac:dyDescent="0.25">
      <c r="A2" s="12" t="s">
        <v>14</v>
      </c>
      <c r="B2" s="1" t="s">
        <v>32</v>
      </c>
      <c r="E2" s="11">
        <v>-9.8200453832447392E+21</v>
      </c>
      <c r="F2" s="11">
        <v>1.7296295841092699E+21</v>
      </c>
      <c r="G2" s="11"/>
      <c r="H2" s="1" t="s">
        <v>53</v>
      </c>
      <c r="I2" s="1" t="s">
        <v>52</v>
      </c>
      <c r="J2" s="6"/>
      <c r="K2" s="15">
        <v>0.44725884893922402</v>
      </c>
      <c r="L2" s="15">
        <v>2.00040477954439E-5</v>
      </c>
      <c r="M2" s="15">
        <v>0</v>
      </c>
      <c r="N2" s="6"/>
      <c r="P2" s="6">
        <v>4.0281954384964202E+22</v>
      </c>
      <c r="Q2" s="6">
        <v>1.62859646464078E+22</v>
      </c>
      <c r="S2" s="6">
        <v>5.6333275661870301E+21</v>
      </c>
      <c r="T2" s="6">
        <v>7.2734303927343902E+21</v>
      </c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2" t="s">
        <v>15</v>
      </c>
      <c r="B3" s="1" t="s">
        <v>33</v>
      </c>
      <c r="E3" s="11">
        <v>-3.2861742935871502E+21</v>
      </c>
      <c r="F3" s="11">
        <v>-8.4444004226401797E+21</v>
      </c>
      <c r="G3" s="11"/>
      <c r="H3" s="6">
        <v>-2.1029999999999999E+24</v>
      </c>
      <c r="I3" s="6">
        <v>-5.0089999999999997E+21</v>
      </c>
      <c r="K3" s="15">
        <v>0.158639746767198</v>
      </c>
      <c r="L3" s="15">
        <v>2.5166569254360698E-6</v>
      </c>
      <c r="M3" s="15">
        <v>0</v>
      </c>
      <c r="P3" s="6">
        <v>1.2157854577994301E+22</v>
      </c>
      <c r="Q3" s="6">
        <v>1.1947781566227601E+22</v>
      </c>
      <c r="S3" s="6">
        <v>1.7103495896328199E+21</v>
      </c>
      <c r="T3" s="6">
        <v>-4.69105137745717E+21</v>
      </c>
    </row>
    <row r="4" spans="1:29" x14ac:dyDescent="0.25">
      <c r="A4" s="12" t="s">
        <v>16</v>
      </c>
      <c r="B4" s="1" t="s">
        <v>34</v>
      </c>
      <c r="E4" s="11">
        <v>6.0333471376178597E+20</v>
      </c>
      <c r="F4" s="11">
        <v>-4.31092678748867E+20</v>
      </c>
      <c r="G4" s="11"/>
      <c r="H4" s="6">
        <v>-2.8390000000000003E+21</v>
      </c>
      <c r="I4" s="6">
        <v>-6.761E+18</v>
      </c>
      <c r="K4" s="15">
        <v>0.58321555519524504</v>
      </c>
      <c r="L4" s="15">
        <v>3.4014038382169701E-3</v>
      </c>
      <c r="M4" s="15">
        <v>0</v>
      </c>
      <c r="P4" s="6">
        <v>1.1094930627774701E+22</v>
      </c>
      <c r="Q4" s="6">
        <v>-6.57341155863888E+20</v>
      </c>
      <c r="S4" s="6">
        <v>-6.1054487753510596E+21</v>
      </c>
      <c r="T4" s="6">
        <v>-1.6791111706135301E+21</v>
      </c>
    </row>
    <row r="5" spans="1:29" x14ac:dyDescent="0.25">
      <c r="A5" s="12" t="s">
        <v>17</v>
      </c>
      <c r="B5" s="1" t="s">
        <v>35</v>
      </c>
      <c r="E5" s="11">
        <v>-1.4289859117998799E+20</v>
      </c>
      <c r="F5" s="11">
        <v>7.3936136799173296E+19</v>
      </c>
      <c r="G5" s="11"/>
      <c r="H5" s="6">
        <v>-2.2E+18</v>
      </c>
      <c r="I5" s="6">
        <v>-5434000000000000</v>
      </c>
      <c r="K5" s="15">
        <v>0.95458736757048901</v>
      </c>
      <c r="L5" s="15">
        <v>9.11237042325155E-3</v>
      </c>
      <c r="M5" s="15">
        <v>0</v>
      </c>
      <c r="P5" s="6">
        <v>-7.1144302367006995E+20</v>
      </c>
      <c r="Q5" s="6">
        <v>-7235497018703160</v>
      </c>
      <c r="S5" s="6">
        <v>-1.76817911028711E+21</v>
      </c>
      <c r="T5" s="6">
        <v>-6.1224407271081902E+18</v>
      </c>
    </row>
    <row r="6" spans="1:29" x14ac:dyDescent="0.25">
      <c r="A6" s="12" t="s">
        <v>18</v>
      </c>
      <c r="B6" s="1" t="s">
        <v>36</v>
      </c>
      <c r="E6" s="11">
        <v>-1.0000000000000499E+17</v>
      </c>
      <c r="F6" s="11">
        <v>-1E+19</v>
      </c>
      <c r="G6" s="11"/>
      <c r="H6" s="6">
        <v>-1487000000000000</v>
      </c>
      <c r="I6" s="6">
        <v>-3135000000000</v>
      </c>
      <c r="K6" s="15">
        <v>0.84720277802325905</v>
      </c>
      <c r="L6" s="15">
        <v>7.1775254709032801</v>
      </c>
      <c r="M6" s="15">
        <v>0</v>
      </c>
      <c r="P6" s="6">
        <v>-7501985791758230</v>
      </c>
      <c r="Q6" s="16">
        <v>-5244626873.1035299</v>
      </c>
      <c r="S6" s="6">
        <v>-6.2874897502125896E+18</v>
      </c>
      <c r="T6" s="6">
        <v>-5225290030308520</v>
      </c>
    </row>
    <row r="7" spans="1:29" x14ac:dyDescent="0.25">
      <c r="A7" s="12" t="s">
        <v>19</v>
      </c>
      <c r="B7" s="1" t="s">
        <v>37</v>
      </c>
      <c r="E7" s="11">
        <v>-10000000000000.1</v>
      </c>
      <c r="F7" s="11">
        <v>1000000000000000</v>
      </c>
      <c r="G7" s="11"/>
      <c r="H7" s="6">
        <v>-3806000000000</v>
      </c>
      <c r="I7" s="6">
        <v>-9162000000</v>
      </c>
      <c r="K7" s="15">
        <v>8.62568950106085E-2</v>
      </c>
      <c r="L7" s="15">
        <v>7.4402519368711395E-2</v>
      </c>
      <c r="M7" s="15">
        <v>0</v>
      </c>
      <c r="P7" s="16">
        <v>-5447067672.4754601</v>
      </c>
      <c r="Q7" s="16">
        <v>-1859.5572330150801</v>
      </c>
      <c r="S7" s="6">
        <v>-5370693175584450</v>
      </c>
      <c r="T7" s="16">
        <v>-3118874022387.27</v>
      </c>
    </row>
    <row r="8" spans="1:29" x14ac:dyDescent="0.25">
      <c r="A8" s="12" t="s">
        <v>20</v>
      </c>
      <c r="B8" s="1" t="s">
        <v>38</v>
      </c>
      <c r="E8" s="11">
        <v>-10000000000000.1</v>
      </c>
      <c r="F8" s="11">
        <v>-999999999999999</v>
      </c>
      <c r="G8" s="11"/>
      <c r="H8" s="6">
        <v>-18380000000</v>
      </c>
      <c r="I8" s="6">
        <v>-49210000</v>
      </c>
      <c r="K8" s="15">
        <v>0.85742542446838499</v>
      </c>
      <c r="L8" s="15">
        <v>7351.7835852479102</v>
      </c>
      <c r="M8" s="15">
        <v>0</v>
      </c>
      <c r="P8" s="16">
        <v>-1851.28480963383</v>
      </c>
      <c r="Q8" s="16">
        <v>-1.53756851253295E-2</v>
      </c>
      <c r="S8" s="16">
        <v>-3137924219824.1099</v>
      </c>
      <c r="T8" s="16">
        <v>-8993671099.8956394</v>
      </c>
    </row>
    <row r="9" spans="1:29" x14ac:dyDescent="0.25">
      <c r="A9" s="12" t="s">
        <v>21</v>
      </c>
      <c r="B9" s="1" t="s">
        <v>39</v>
      </c>
      <c r="E9" s="11">
        <v>-9999999999.9993896</v>
      </c>
      <c r="F9" s="11">
        <v>-999999999999.99902</v>
      </c>
      <c r="G9" s="11"/>
      <c r="H9" s="6">
        <v>-1331000000</v>
      </c>
      <c r="I9" s="6">
        <v>-3728000</v>
      </c>
      <c r="K9" s="15">
        <v>0.94270420719159798</v>
      </c>
      <c r="L9" s="15">
        <v>8886.9122225674</v>
      </c>
      <c r="M9" s="15">
        <v>0</v>
      </c>
      <c r="P9" s="16">
        <v>-1.38780140361422E-2</v>
      </c>
      <c r="Q9" s="6">
        <v>-4.0297585217979202E-7</v>
      </c>
      <c r="S9" s="16">
        <v>-8612871294.9044895</v>
      </c>
      <c r="T9" s="16">
        <v>-46367321.7331395</v>
      </c>
    </row>
    <row r="10" spans="1:29" x14ac:dyDescent="0.25">
      <c r="A10" s="12" t="s">
        <v>22</v>
      </c>
      <c r="B10" s="1" t="s">
        <v>40</v>
      </c>
      <c r="E10" s="11">
        <v>-9999999999.9998798</v>
      </c>
      <c r="F10" s="11">
        <v>1000000000000</v>
      </c>
      <c r="G10" s="11"/>
      <c r="H10" s="6">
        <v>-64840000</v>
      </c>
      <c r="I10" s="6">
        <v>-151000</v>
      </c>
      <c r="K10" s="15">
        <v>0.99130927862722695</v>
      </c>
      <c r="L10" s="15">
        <v>9826940.8589243405</v>
      </c>
      <c r="M10" s="15">
        <v>0</v>
      </c>
      <c r="P10" s="6">
        <v>-3.9673972617921899E-7</v>
      </c>
      <c r="Q10" s="6">
        <v>-1.9809315281764101E-9</v>
      </c>
      <c r="S10" s="16">
        <v>-45956853.752220601</v>
      </c>
      <c r="T10" s="16">
        <v>-3660664.8832137599</v>
      </c>
    </row>
    <row r="11" spans="1:29" x14ac:dyDescent="0.25">
      <c r="A11" s="12" t="s">
        <v>23</v>
      </c>
      <c r="B11" s="1" t="s">
        <v>41</v>
      </c>
      <c r="E11" s="11">
        <v>-10000000.001885099</v>
      </c>
      <c r="F11" s="11">
        <v>-1000000000.0152</v>
      </c>
      <c r="G11" s="11"/>
      <c r="H11" s="6">
        <v>-3536000</v>
      </c>
      <c r="I11" s="6">
        <v>-5978</v>
      </c>
      <c r="K11" s="15">
        <v>0.81054839941064405</v>
      </c>
      <c r="L11" s="15">
        <v>6569887.0778715704</v>
      </c>
      <c r="M11" s="15">
        <v>0</v>
      </c>
      <c r="P11" s="6">
        <v>-2.3338714388047399E-9</v>
      </c>
      <c r="Q11" s="6">
        <v>9.3497581737844501E-13</v>
      </c>
      <c r="S11" s="16">
        <v>-3513657.6014041398</v>
      </c>
      <c r="T11" s="16">
        <v>-146599.12982513601</v>
      </c>
    </row>
    <row r="12" spans="1:29" x14ac:dyDescent="0.25">
      <c r="A12" s="12" t="s">
        <v>24</v>
      </c>
      <c r="B12" s="1" t="s">
        <v>42</v>
      </c>
      <c r="E12" s="11">
        <v>-9999999.9994972199</v>
      </c>
      <c r="F12" s="11">
        <v>999999999.999928</v>
      </c>
      <c r="G12" s="11"/>
      <c r="H12" s="6">
        <v>-224100</v>
      </c>
      <c r="I12" s="6">
        <v>-263</v>
      </c>
      <c r="K12" s="15">
        <v>0.24797634977573599</v>
      </c>
      <c r="L12" s="15">
        <v>614922700.48098004</v>
      </c>
      <c r="M12" s="15">
        <v>0</v>
      </c>
      <c r="P12" s="6">
        <v>-5.6384739421413799E-11</v>
      </c>
      <c r="Q12" s="6">
        <v>-4.6485029263623397E-13</v>
      </c>
      <c r="S12" s="16">
        <v>-137259.73068714299</v>
      </c>
      <c r="T12" s="16">
        <v>-5703.9248640530895</v>
      </c>
    </row>
    <row r="13" spans="1:29" x14ac:dyDescent="0.25">
      <c r="A13" s="12" t="s">
        <v>25</v>
      </c>
      <c r="B13" s="1" t="s">
        <v>43</v>
      </c>
      <c r="E13" s="11">
        <v>-27481.270420170302</v>
      </c>
      <c r="F13" s="11">
        <v>-649597.04446571204</v>
      </c>
      <c r="G13" s="11"/>
      <c r="H13" s="13">
        <v>-13910</v>
      </c>
      <c r="I13" s="6">
        <v>-14.52</v>
      </c>
      <c r="K13" s="15">
        <v>0.266324045773569</v>
      </c>
      <c r="L13" s="15">
        <v>709284973.57202005</v>
      </c>
      <c r="M13" s="15">
        <v>0</v>
      </c>
      <c r="P13" s="6">
        <v>9.0970745782861898E-13</v>
      </c>
      <c r="Q13" s="6">
        <v>1.11814387650931E-14</v>
      </c>
      <c r="S13" s="16">
        <v>-5599.6683210371802</v>
      </c>
      <c r="T13" s="16">
        <v>-253.87449330139901</v>
      </c>
    </row>
    <row r="14" spans="1:29" x14ac:dyDescent="0.25">
      <c r="A14" s="12" t="s">
        <v>26</v>
      </c>
      <c r="B14" s="1" t="s">
        <v>44</v>
      </c>
      <c r="E14" s="11">
        <v>-9999.9978190292095</v>
      </c>
      <c r="F14" s="11">
        <v>-999999.89577100298</v>
      </c>
      <c r="G14" s="11"/>
      <c r="H14" s="6">
        <v>-2616</v>
      </c>
      <c r="I14" s="6">
        <v>-1.1870000000000001</v>
      </c>
      <c r="K14" s="15">
        <v>0.105498629026046</v>
      </c>
      <c r="L14" s="15">
        <v>111299607263.75301</v>
      </c>
      <c r="M14" s="15">
        <v>0</v>
      </c>
      <c r="P14" s="6">
        <v>-2.85396641149004E-14</v>
      </c>
      <c r="Q14" s="6">
        <v>5.2986722975754598E-15</v>
      </c>
      <c r="S14" s="16">
        <v>-249.177739092509</v>
      </c>
      <c r="T14" s="16">
        <v>-14.038659711017299</v>
      </c>
    </row>
    <row r="15" spans="1:29" x14ac:dyDescent="0.25">
      <c r="A15" s="12" t="s">
        <v>27</v>
      </c>
      <c r="B15" s="1" t="s">
        <v>45</v>
      </c>
      <c r="E15" s="11">
        <v>-9999.9999553666803</v>
      </c>
      <c r="F15" s="11">
        <v>999999.99985997204</v>
      </c>
      <c r="G15" s="11"/>
      <c r="H15" s="6">
        <v>4622</v>
      </c>
      <c r="I15" s="6">
        <v>-0.76829999999999998</v>
      </c>
      <c r="K15" s="15">
        <v>0.28965826570251502</v>
      </c>
      <c r="L15" s="15">
        <v>839019108897.88904</v>
      </c>
      <c r="M15" s="15">
        <v>0</v>
      </c>
      <c r="P15" s="6">
        <v>1.7200875384671401E-15</v>
      </c>
      <c r="Q15" s="6">
        <v>4.8969296633149798E-17</v>
      </c>
      <c r="S15" s="16">
        <v>-14.1235465338398</v>
      </c>
      <c r="T15" s="16">
        <v>-1.1352701650261201</v>
      </c>
    </row>
    <row r="16" spans="1:29" x14ac:dyDescent="0.25">
      <c r="A16" s="12" t="s">
        <v>28</v>
      </c>
      <c r="B16" s="1" t="s">
        <v>46</v>
      </c>
      <c r="E16" s="11">
        <v>-50531.920790944198</v>
      </c>
      <c r="F16" s="11">
        <v>-15514.041515453901</v>
      </c>
      <c r="G16" s="11"/>
      <c r="H16" s="6">
        <v>-3255</v>
      </c>
      <c r="I16" s="6">
        <v>-0.64219999999999999</v>
      </c>
      <c r="K16" s="15">
        <v>0.16133567078104799</v>
      </c>
      <c r="L16" s="15">
        <v>2602919866637050</v>
      </c>
      <c r="M16" s="15">
        <v>0</v>
      </c>
      <c r="P16" s="6">
        <v>-9.5237047806921801E-17</v>
      </c>
      <c r="Q16" s="6">
        <v>3.7173534452128398E-17</v>
      </c>
      <c r="S16" s="16">
        <v>-1.1839106667845201</v>
      </c>
      <c r="T16" s="16">
        <v>-0.74988327013658596</v>
      </c>
    </row>
    <row r="17" spans="1:20" x14ac:dyDescent="0.25">
      <c r="A17" s="12" t="s">
        <v>29</v>
      </c>
      <c r="B17" s="1" t="s">
        <v>47</v>
      </c>
      <c r="E17" s="11">
        <v>-1.9684307165946799</v>
      </c>
      <c r="F17" s="11">
        <v>-1004.5920531578799</v>
      </c>
      <c r="G17" s="11"/>
      <c r="H17" s="6">
        <v>-47.73</v>
      </c>
      <c r="I17" s="6">
        <v>-6.8099999999999994E-2</v>
      </c>
      <c r="K17" s="15">
        <v>0.73469386720910501</v>
      </c>
      <c r="L17" s="15">
        <v>5.3977507851467E+16</v>
      </c>
      <c r="M17" s="15">
        <v>0</v>
      </c>
      <c r="P17" s="6">
        <v>2.76005268009853E-17</v>
      </c>
      <c r="Q17" s="6">
        <v>1.0265177244438E-16</v>
      </c>
      <c r="S17" s="16">
        <v>-0.711786230080515</v>
      </c>
      <c r="T17" s="16">
        <v>-0.64021831918675398</v>
      </c>
    </row>
    <row r="18" spans="1:20" x14ac:dyDescent="0.25">
      <c r="A18" s="12" t="s">
        <v>30</v>
      </c>
      <c r="B18" s="1" t="s">
        <v>48</v>
      </c>
      <c r="E18" s="11">
        <v>226.56992926141399</v>
      </c>
      <c r="F18" s="11">
        <v>39.358009545230601</v>
      </c>
      <c r="G18" s="11"/>
      <c r="H18" s="1">
        <v>-3.0459999999999998</v>
      </c>
      <c r="I18" s="6">
        <v>8.2880000000000002E-3</v>
      </c>
      <c r="K18" s="15">
        <v>0.44271630936263601</v>
      </c>
      <c r="L18" s="15">
        <v>1.9599773057567302E+19</v>
      </c>
      <c r="M18" s="15">
        <v>0</v>
      </c>
      <c r="P18" s="6">
        <v>9.6569794936718302E-17</v>
      </c>
      <c r="Q18" s="6">
        <v>3.6350077284693802E-17</v>
      </c>
      <c r="S18" s="16">
        <v>-0.63145249270303605</v>
      </c>
      <c r="T18" s="16">
        <v>-6.3615931964939601E-2</v>
      </c>
    </row>
    <row r="19" spans="1:20" x14ac:dyDescent="0.25">
      <c r="A19" s="12" t="s">
        <v>31</v>
      </c>
      <c r="B19" s="1" t="s">
        <v>49</v>
      </c>
      <c r="E19" s="11">
        <v>-7.1473486249570497</v>
      </c>
      <c r="F19" s="11">
        <v>1002.60334576591</v>
      </c>
      <c r="G19" s="11"/>
      <c r="H19" s="6">
        <v>-7.2050000000000003E-2</v>
      </c>
      <c r="I19" s="6">
        <v>-9.9419999999999999E-4</v>
      </c>
      <c r="K19" s="14">
        <v>0.74153191474847402</v>
      </c>
      <c r="L19" s="15">
        <v>5.4986958059053801E+19</v>
      </c>
      <c r="M19" s="15">
        <v>0</v>
      </c>
      <c r="P19" s="6">
        <v>9.3007187534261805E-31</v>
      </c>
      <c r="Q19" s="6">
        <v>-2.5552065463319702E-21</v>
      </c>
      <c r="S19" s="6">
        <v>1.30690089330872E-30</v>
      </c>
      <c r="T19" s="16">
        <v>8.1583518465023208E-3</v>
      </c>
    </row>
    <row r="20" spans="1:20" x14ac:dyDescent="0.25">
      <c r="H20" s="6">
        <v>-9.5149999999999998E-4</v>
      </c>
      <c r="I20" s="6">
        <v>-5.0720000000000002E-5</v>
      </c>
      <c r="K20" s="33">
        <v>20926</v>
      </c>
      <c r="L20" s="33"/>
      <c r="M20" s="33"/>
    </row>
    <row r="21" spans="1:20" x14ac:dyDescent="0.25">
      <c r="G21" s="1" t="s">
        <v>54</v>
      </c>
      <c r="H21" s="1">
        <v>8156.4139999999998</v>
      </c>
    </row>
    <row r="22" spans="1:20" x14ac:dyDescent="0.25">
      <c r="A22" s="1"/>
      <c r="E22" s="1"/>
    </row>
    <row r="23" spans="1:20" x14ac:dyDescent="0.25">
      <c r="A23" s="6">
        <v>-2.1029999999999999E+24</v>
      </c>
      <c r="E23" s="1"/>
    </row>
    <row r="24" spans="1:20" x14ac:dyDescent="0.25">
      <c r="A24" s="6">
        <v>-5.0089999999999997E+21</v>
      </c>
      <c r="E24" s="1"/>
    </row>
    <row r="25" spans="1:20" x14ac:dyDescent="0.25">
      <c r="E25" s="1"/>
    </row>
  </sheetData>
  <mergeCells count="2">
    <mergeCell ref="K20:M20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2020-01-19T12:42:37Z</dcterms:modified>
</cp:coreProperties>
</file>