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fuhe/Learning/RBS/optimization model in finance/homework/hw11/"/>
    </mc:Choice>
  </mc:AlternateContent>
  <xr:revisionPtr revIDLastSave="0" documentId="13_ncr:1_{2E127327-2723-2D46-B223-C01751385291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definedNames>
    <definedName name="_xlchart.v1.2" hidden="1">Sheet1!$F$20:$F$32</definedName>
    <definedName name="_xlchart.v1.3" hidden="1">Sheet1!$O$20:$O$32</definedName>
    <definedName name="_xlchart.v2.0" hidden="1">Sheet1!$F$20:$F$32</definedName>
    <definedName name="_xlchart.v2.1" hidden="1">Sheet1!$O$20:$O$32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2" i="1" l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21" i="1"/>
  <c r="P22" i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O22" i="1"/>
  <c r="O23" i="1"/>
  <c r="O24" i="1" s="1"/>
  <c r="O25" i="1" s="1"/>
  <c r="O26" i="1" s="1"/>
  <c r="O27" i="1" s="1"/>
  <c r="O28" i="1" s="1"/>
  <c r="O29" i="1" s="1"/>
  <c r="O30" i="1" s="1"/>
  <c r="O31" i="1" s="1"/>
  <c r="O32" i="1" s="1"/>
  <c r="P21" i="1"/>
  <c r="O21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B20" i="1" a="1"/>
  <c r="B20" i="1" s="1"/>
  <c r="C16" i="1"/>
  <c r="D16" i="1"/>
  <c r="E16" i="1"/>
  <c r="F16" i="1"/>
  <c r="G16" i="1"/>
  <c r="H16" i="1"/>
  <c r="I16" i="1"/>
  <c r="J16" i="1"/>
  <c r="K16" i="1"/>
  <c r="L16" i="1"/>
  <c r="M16" i="1"/>
  <c r="B16" i="1"/>
  <c r="C15" i="1"/>
  <c r="D15" i="1"/>
  <c r="E15" i="1"/>
  <c r="F15" i="1"/>
  <c r="G15" i="1"/>
  <c r="H15" i="1"/>
  <c r="I15" i="1"/>
  <c r="J15" i="1"/>
  <c r="K15" i="1"/>
  <c r="L15" i="1"/>
  <c r="M15" i="1"/>
  <c r="B15" i="1"/>
  <c r="C14" i="1"/>
  <c r="D14" i="1"/>
  <c r="E14" i="1"/>
  <c r="F14" i="1"/>
  <c r="G14" i="1"/>
  <c r="H14" i="1"/>
  <c r="I14" i="1"/>
  <c r="J14" i="1"/>
  <c r="K14" i="1"/>
  <c r="L14" i="1"/>
  <c r="M14" i="1"/>
  <c r="B14" i="1"/>
  <c r="D31" i="1" l="1"/>
  <c r="C30" i="1"/>
  <c r="B29" i="1"/>
  <c r="D27" i="1"/>
  <c r="C26" i="1"/>
  <c r="B25" i="1"/>
  <c r="D23" i="1"/>
  <c r="C22" i="1"/>
  <c r="B21" i="1"/>
  <c r="C31" i="1"/>
  <c r="B30" i="1"/>
  <c r="D28" i="1"/>
  <c r="C27" i="1"/>
  <c r="B26" i="1"/>
  <c r="D24" i="1"/>
  <c r="C23" i="1"/>
  <c r="B22" i="1"/>
  <c r="D20" i="1"/>
  <c r="B31" i="1"/>
  <c r="D29" i="1"/>
  <c r="C28" i="1"/>
  <c r="B27" i="1"/>
  <c r="D25" i="1"/>
  <c r="C24" i="1"/>
  <c r="B23" i="1"/>
  <c r="D21" i="1"/>
  <c r="C20" i="1"/>
  <c r="D30" i="1"/>
  <c r="C29" i="1"/>
  <c r="B28" i="1"/>
  <c r="D26" i="1"/>
  <c r="C25" i="1"/>
  <c r="B24" i="1"/>
  <c r="D22" i="1"/>
  <c r="C21" i="1"/>
</calcChain>
</file>

<file path=xl/sharedStrings.xml><?xml version="1.0" encoding="utf-8"?>
<sst xmlns="http://schemas.openxmlformats.org/spreadsheetml/2006/main" count="29" uniqueCount="17">
  <si>
    <t>Asset</t>
  </si>
  <si>
    <t>Monthly Return Rates</t>
  </si>
  <si>
    <t>position</t>
  </si>
  <si>
    <t>porfolio1</t>
  </si>
  <si>
    <t>porfolio2</t>
  </si>
  <si>
    <t>porfolio3</t>
  </si>
  <si>
    <t>return1</t>
  </si>
  <si>
    <t>return2</t>
  </si>
  <si>
    <t>return3</t>
  </si>
  <si>
    <t>probability</t>
  </si>
  <si>
    <t xml:space="preserve">sort </t>
  </si>
  <si>
    <t>data for plot</t>
  </si>
  <si>
    <t>There is no first order dominance in the scatter chart</t>
  </si>
  <si>
    <t>`</t>
  </si>
  <si>
    <t>data for plot2</t>
  </si>
  <si>
    <t>cdf</t>
  </si>
  <si>
    <t>portfolio 2 and 3 dominate portfolio 1 from the chart.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</si>
</sst>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0" formatCode="0.000000000000"/>
    <numFmt numFmtId="171" formatCode="0.00000000000"/>
    <numFmt numFmtId="172" formatCode="0.0000000000"/>
  </numFmts>
  <fonts count="4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13" fontId="0" fillId="0" borderId="0" xfId="0" applyNumberFormat="1"/>
    <xf numFmtId="0" fontId="3" fillId="0" borderId="0" xfId="0" applyFon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porfolio1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Sheet1!$J$20:$J$43</c:f>
              <c:numCache>
                <c:formatCode>General</c:formatCode>
                <c:ptCount val="24"/>
                <c:pt idx="0">
                  <c:v>-2.5999999999999999E-2</c:v>
                </c:pt>
                <c:pt idx="1">
                  <c:v>-2.5999999999999999E-2</c:v>
                </c:pt>
                <c:pt idx="2">
                  <c:v>-2.1999999999999999E-2</c:v>
                </c:pt>
                <c:pt idx="3">
                  <c:v>-2.1999999999999999E-2</c:v>
                </c:pt>
                <c:pt idx="4">
                  <c:v>-2.1000000000000001E-2</c:v>
                </c:pt>
                <c:pt idx="5">
                  <c:v>-2.1000000000000001E-2</c:v>
                </c:pt>
                <c:pt idx="6">
                  <c:v>-4.0000000000000001E-3</c:v>
                </c:pt>
                <c:pt idx="7">
                  <c:v>-4.0000000000000001E-3</c:v>
                </c:pt>
                <c:pt idx="8">
                  <c:v>3.0000000000000001E-3</c:v>
                </c:pt>
                <c:pt idx="9">
                  <c:v>3.0000000000000001E-3</c:v>
                </c:pt>
                <c:pt idx="10">
                  <c:v>3.0000000000000001E-3</c:v>
                </c:pt>
                <c:pt idx="11">
                  <c:v>3.0000000000000001E-3</c:v>
                </c:pt>
                <c:pt idx="12">
                  <c:v>1.6E-2</c:v>
                </c:pt>
                <c:pt idx="13">
                  <c:v>1.6E-2</c:v>
                </c:pt>
                <c:pt idx="14">
                  <c:v>1.7999999999999999E-2</c:v>
                </c:pt>
                <c:pt idx="15">
                  <c:v>1.7999999999999999E-2</c:v>
                </c:pt>
                <c:pt idx="16">
                  <c:v>2.5999999999999999E-2</c:v>
                </c:pt>
                <c:pt idx="17">
                  <c:v>2.5999999999999999E-2</c:v>
                </c:pt>
                <c:pt idx="18">
                  <c:v>0.03</c:v>
                </c:pt>
                <c:pt idx="19">
                  <c:v>0.03</c:v>
                </c:pt>
                <c:pt idx="20">
                  <c:v>3.9E-2</c:v>
                </c:pt>
                <c:pt idx="21">
                  <c:v>3.9E-2</c:v>
                </c:pt>
                <c:pt idx="22">
                  <c:v>7.2999999999999995E-2</c:v>
                </c:pt>
                <c:pt idx="23">
                  <c:v>7.2999999999999995E-2</c:v>
                </c:pt>
              </c:numCache>
            </c:numRef>
          </c:xVal>
          <c:yVal>
            <c:numRef>
              <c:f>Sheet1!$M$20:$M$43</c:f>
              <c:numCache>
                <c:formatCode>#\ ??/??</c:formatCode>
                <c:ptCount val="24"/>
                <c:pt idx="0" formatCode="General">
                  <c:v>0</c:v>
                </c:pt>
                <c:pt idx="1">
                  <c:v>8.3333333333333329E-2</c:v>
                </c:pt>
                <c:pt idx="2">
                  <c:v>8.3333333333333329E-2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0.25</c:v>
                </c:pt>
                <c:pt idx="6">
                  <c:v>0.25</c:v>
                </c:pt>
                <c:pt idx="7">
                  <c:v>0.33333333333333331</c:v>
                </c:pt>
                <c:pt idx="8">
                  <c:v>0.33333333333333331</c:v>
                </c:pt>
                <c:pt idx="9">
                  <c:v>0.41666666666666663</c:v>
                </c:pt>
                <c:pt idx="10">
                  <c:v>0.41666666666666663</c:v>
                </c:pt>
                <c:pt idx="11">
                  <c:v>0.5</c:v>
                </c:pt>
                <c:pt idx="12">
                  <c:v>0.5</c:v>
                </c:pt>
                <c:pt idx="13">
                  <c:v>0.58333333333333326</c:v>
                </c:pt>
                <c:pt idx="14">
                  <c:v>0.58333333333333326</c:v>
                </c:pt>
                <c:pt idx="15">
                  <c:v>0.66666666666666663</c:v>
                </c:pt>
                <c:pt idx="16">
                  <c:v>0.66666666666666663</c:v>
                </c:pt>
                <c:pt idx="17">
                  <c:v>0.75</c:v>
                </c:pt>
                <c:pt idx="18">
                  <c:v>0.75</c:v>
                </c:pt>
                <c:pt idx="19">
                  <c:v>0.83333333333333326</c:v>
                </c:pt>
                <c:pt idx="20">
                  <c:v>0.83333333333333326</c:v>
                </c:pt>
                <c:pt idx="21">
                  <c:v>0.91666666666666663</c:v>
                </c:pt>
                <c:pt idx="22">
                  <c:v>0.91666666666666663</c:v>
                </c:pt>
                <c:pt idx="23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F4-2B4A-B0FB-ACE7E594986D}"/>
            </c:ext>
          </c:extLst>
        </c:ser>
        <c:ser>
          <c:idx val="1"/>
          <c:order val="1"/>
          <c:tx>
            <c:v>portfolio2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Sheet1!$K$20:$K$43</c:f>
              <c:numCache>
                <c:formatCode>General</c:formatCode>
                <c:ptCount val="24"/>
                <c:pt idx="0">
                  <c:v>-1.6999999999999988E-3</c:v>
                </c:pt>
                <c:pt idx="1">
                  <c:v>-1.6999999999999988E-3</c:v>
                </c:pt>
                <c:pt idx="2">
                  <c:v>-4.0000000000000029E-4</c:v>
                </c:pt>
                <c:pt idx="3">
                  <c:v>-4.0000000000000029E-4</c:v>
                </c:pt>
                <c:pt idx="4">
                  <c:v>3.1999999999999993E-3</c:v>
                </c:pt>
                <c:pt idx="5">
                  <c:v>3.1999999999999993E-3</c:v>
                </c:pt>
                <c:pt idx="6">
                  <c:v>5.3000000000000018E-3</c:v>
                </c:pt>
                <c:pt idx="7">
                  <c:v>5.3000000000000018E-3</c:v>
                </c:pt>
                <c:pt idx="8">
                  <c:v>8.1000000000000013E-3</c:v>
                </c:pt>
                <c:pt idx="9">
                  <c:v>8.1000000000000013E-3</c:v>
                </c:pt>
                <c:pt idx="10">
                  <c:v>1.0499999999999999E-2</c:v>
                </c:pt>
                <c:pt idx="11">
                  <c:v>1.0499999999999999E-2</c:v>
                </c:pt>
                <c:pt idx="12">
                  <c:v>1.4200000000000001E-2</c:v>
                </c:pt>
                <c:pt idx="13">
                  <c:v>1.4200000000000001E-2</c:v>
                </c:pt>
                <c:pt idx="14">
                  <c:v>1.4600000000000002E-2</c:v>
                </c:pt>
                <c:pt idx="15">
                  <c:v>1.4600000000000002E-2</c:v>
                </c:pt>
                <c:pt idx="16">
                  <c:v>1.5800000000000002E-2</c:v>
                </c:pt>
                <c:pt idx="17">
                  <c:v>1.5800000000000002E-2</c:v>
                </c:pt>
                <c:pt idx="18">
                  <c:v>1.8599999999999998E-2</c:v>
                </c:pt>
                <c:pt idx="19">
                  <c:v>1.8599999999999998E-2</c:v>
                </c:pt>
                <c:pt idx="20">
                  <c:v>1.9700000000000002E-2</c:v>
                </c:pt>
                <c:pt idx="21">
                  <c:v>1.9700000000000002E-2</c:v>
                </c:pt>
                <c:pt idx="22">
                  <c:v>2.2200000000000004E-2</c:v>
                </c:pt>
                <c:pt idx="23">
                  <c:v>2.2200000000000004E-2</c:v>
                </c:pt>
              </c:numCache>
            </c:numRef>
          </c:xVal>
          <c:yVal>
            <c:numRef>
              <c:f>Sheet1!$M$20:$M$43</c:f>
              <c:numCache>
                <c:formatCode>#\ ??/??</c:formatCode>
                <c:ptCount val="24"/>
                <c:pt idx="0" formatCode="General">
                  <c:v>0</c:v>
                </c:pt>
                <c:pt idx="1">
                  <c:v>8.3333333333333329E-2</c:v>
                </c:pt>
                <c:pt idx="2">
                  <c:v>8.3333333333333329E-2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0.25</c:v>
                </c:pt>
                <c:pt idx="6">
                  <c:v>0.25</c:v>
                </c:pt>
                <c:pt idx="7">
                  <c:v>0.33333333333333331</c:v>
                </c:pt>
                <c:pt idx="8">
                  <c:v>0.33333333333333331</c:v>
                </c:pt>
                <c:pt idx="9">
                  <c:v>0.41666666666666663</c:v>
                </c:pt>
                <c:pt idx="10">
                  <c:v>0.41666666666666663</c:v>
                </c:pt>
                <c:pt idx="11">
                  <c:v>0.5</c:v>
                </c:pt>
                <c:pt idx="12">
                  <c:v>0.5</c:v>
                </c:pt>
                <c:pt idx="13">
                  <c:v>0.58333333333333326</c:v>
                </c:pt>
                <c:pt idx="14">
                  <c:v>0.58333333333333326</c:v>
                </c:pt>
                <c:pt idx="15">
                  <c:v>0.66666666666666663</c:v>
                </c:pt>
                <c:pt idx="16">
                  <c:v>0.66666666666666663</c:v>
                </c:pt>
                <c:pt idx="17">
                  <c:v>0.75</c:v>
                </c:pt>
                <c:pt idx="18">
                  <c:v>0.75</c:v>
                </c:pt>
                <c:pt idx="19">
                  <c:v>0.83333333333333326</c:v>
                </c:pt>
                <c:pt idx="20">
                  <c:v>0.83333333333333326</c:v>
                </c:pt>
                <c:pt idx="21">
                  <c:v>0.91666666666666663</c:v>
                </c:pt>
                <c:pt idx="22">
                  <c:v>0.91666666666666663</c:v>
                </c:pt>
                <c:pt idx="23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F4-2B4A-B0FB-ACE7E594986D}"/>
            </c:ext>
          </c:extLst>
        </c:ser>
        <c:ser>
          <c:idx val="2"/>
          <c:order val="2"/>
          <c:tx>
            <c:v>portfolio3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Sheet1!$L$20:$L$43</c:f>
              <c:numCache>
                <c:formatCode>General</c:formatCode>
                <c:ptCount val="24"/>
                <c:pt idx="0">
                  <c:v>-1.3000000000000001E-2</c:v>
                </c:pt>
                <c:pt idx="1">
                  <c:v>-1.3000000000000001E-2</c:v>
                </c:pt>
                <c:pt idx="2">
                  <c:v>-8.7999999999999988E-3</c:v>
                </c:pt>
                <c:pt idx="3">
                  <c:v>-8.7999999999999988E-3</c:v>
                </c:pt>
                <c:pt idx="4">
                  <c:v>-2.1684043449710089E-19</c:v>
                </c:pt>
                <c:pt idx="5">
                  <c:v>-2.1684043449710089E-19</c:v>
                </c:pt>
                <c:pt idx="6">
                  <c:v>5.7999999999999996E-3</c:v>
                </c:pt>
                <c:pt idx="7">
                  <c:v>5.7999999999999996E-3</c:v>
                </c:pt>
                <c:pt idx="8">
                  <c:v>8.8000000000000005E-3</c:v>
                </c:pt>
                <c:pt idx="9">
                  <c:v>8.8000000000000005E-3</c:v>
                </c:pt>
                <c:pt idx="10">
                  <c:v>9.4000000000000004E-3</c:v>
                </c:pt>
                <c:pt idx="11">
                  <c:v>9.4000000000000004E-3</c:v>
                </c:pt>
                <c:pt idx="12">
                  <c:v>1.1600000000000001E-2</c:v>
                </c:pt>
                <c:pt idx="13">
                  <c:v>1.1600000000000001E-2</c:v>
                </c:pt>
                <c:pt idx="14">
                  <c:v>1.72E-2</c:v>
                </c:pt>
                <c:pt idx="15">
                  <c:v>1.72E-2</c:v>
                </c:pt>
                <c:pt idx="16">
                  <c:v>1.8599999999999998E-2</c:v>
                </c:pt>
                <c:pt idx="17">
                  <c:v>1.8599999999999998E-2</c:v>
                </c:pt>
                <c:pt idx="18">
                  <c:v>2.6599999999999999E-2</c:v>
                </c:pt>
                <c:pt idx="19">
                  <c:v>2.6599999999999999E-2</c:v>
                </c:pt>
                <c:pt idx="20">
                  <c:v>3.6600000000000001E-2</c:v>
                </c:pt>
                <c:pt idx="21">
                  <c:v>3.6600000000000001E-2</c:v>
                </c:pt>
                <c:pt idx="22">
                  <c:v>3.9400000000000004E-2</c:v>
                </c:pt>
                <c:pt idx="23">
                  <c:v>3.9400000000000004E-2</c:v>
                </c:pt>
              </c:numCache>
            </c:numRef>
          </c:xVal>
          <c:yVal>
            <c:numRef>
              <c:f>Sheet1!$M$20:$M$43</c:f>
              <c:numCache>
                <c:formatCode>#\ ??/??</c:formatCode>
                <c:ptCount val="24"/>
                <c:pt idx="0" formatCode="General">
                  <c:v>0</c:v>
                </c:pt>
                <c:pt idx="1">
                  <c:v>8.3333333333333329E-2</c:v>
                </c:pt>
                <c:pt idx="2">
                  <c:v>8.3333333333333329E-2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0.25</c:v>
                </c:pt>
                <c:pt idx="6">
                  <c:v>0.25</c:v>
                </c:pt>
                <c:pt idx="7">
                  <c:v>0.33333333333333331</c:v>
                </c:pt>
                <c:pt idx="8">
                  <c:v>0.33333333333333331</c:v>
                </c:pt>
                <c:pt idx="9">
                  <c:v>0.41666666666666663</c:v>
                </c:pt>
                <c:pt idx="10">
                  <c:v>0.41666666666666663</c:v>
                </c:pt>
                <c:pt idx="11">
                  <c:v>0.5</c:v>
                </c:pt>
                <c:pt idx="12">
                  <c:v>0.5</c:v>
                </c:pt>
                <c:pt idx="13">
                  <c:v>0.58333333333333326</c:v>
                </c:pt>
                <c:pt idx="14">
                  <c:v>0.58333333333333326</c:v>
                </c:pt>
                <c:pt idx="15">
                  <c:v>0.66666666666666663</c:v>
                </c:pt>
                <c:pt idx="16">
                  <c:v>0.66666666666666663</c:v>
                </c:pt>
                <c:pt idx="17">
                  <c:v>0.75</c:v>
                </c:pt>
                <c:pt idx="18">
                  <c:v>0.75</c:v>
                </c:pt>
                <c:pt idx="19">
                  <c:v>0.83333333333333326</c:v>
                </c:pt>
                <c:pt idx="20">
                  <c:v>0.83333333333333326</c:v>
                </c:pt>
                <c:pt idx="21">
                  <c:v>0.91666666666666663</c:v>
                </c:pt>
                <c:pt idx="22">
                  <c:v>0.91666666666666663</c:v>
                </c:pt>
                <c:pt idx="23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F4-2B4A-B0FB-ACE7E5949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785551"/>
        <c:axId val="565491983"/>
      </c:scatterChart>
      <c:valAx>
        <c:axId val="565785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491983"/>
        <c:crosses val="autoZero"/>
        <c:crossBetween val="midCat"/>
      </c:valAx>
      <c:valAx>
        <c:axId val="56549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85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portfolio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Sheet1!$F$20:$F$32</c:f>
              <c:numCache>
                <c:formatCode>General</c:formatCode>
                <c:ptCount val="13"/>
                <c:pt idx="0">
                  <c:v>-2.5999999999999999E-2</c:v>
                </c:pt>
                <c:pt idx="1">
                  <c:v>-2.1999999999999999E-2</c:v>
                </c:pt>
                <c:pt idx="2">
                  <c:v>-2.1000000000000001E-2</c:v>
                </c:pt>
                <c:pt idx="3">
                  <c:v>-4.0000000000000001E-3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1.6E-2</c:v>
                </c:pt>
                <c:pt idx="7">
                  <c:v>1.7999999999999999E-2</c:v>
                </c:pt>
                <c:pt idx="8">
                  <c:v>2.5999999999999999E-2</c:v>
                </c:pt>
                <c:pt idx="9">
                  <c:v>0.03</c:v>
                </c:pt>
                <c:pt idx="10">
                  <c:v>3.9E-2</c:v>
                </c:pt>
                <c:pt idx="11">
                  <c:v>7.2999999999999995E-2</c:v>
                </c:pt>
                <c:pt idx="12">
                  <c:v>0.08</c:v>
                </c:pt>
              </c:numCache>
            </c:numRef>
          </c:xVal>
          <c:yVal>
            <c:numRef>
              <c:f>Sheet1!$O$20:$O$32</c:f>
              <c:numCache>
                <c:formatCode>0.000000000000</c:formatCode>
                <c:ptCount val="13"/>
                <c:pt idx="0" formatCode="General">
                  <c:v>0</c:v>
                </c:pt>
                <c:pt idx="1">
                  <c:v>3.3333333333333321E-4</c:v>
                </c:pt>
                <c:pt idx="2">
                  <c:v>4.9999999999999947E-4</c:v>
                </c:pt>
                <c:pt idx="3">
                  <c:v>4.7499999999999999E-3</c:v>
                </c:pt>
                <c:pt idx="4">
                  <c:v>7.0833333333333304E-3</c:v>
                </c:pt>
                <c:pt idx="5">
                  <c:v>7.0833333333333304E-3</c:v>
                </c:pt>
                <c:pt idx="6">
                  <c:v>1.3583333333333331E-2</c:v>
                </c:pt>
                <c:pt idx="7">
                  <c:v>1.4749999999999996E-2</c:v>
                </c:pt>
                <c:pt idx="8">
                  <c:v>2.0083333333333325E-2</c:v>
                </c:pt>
                <c:pt idx="9">
                  <c:v>2.3083333333333324E-2</c:v>
                </c:pt>
                <c:pt idx="10">
                  <c:v>3.0583333333333323E-2</c:v>
                </c:pt>
                <c:pt idx="11">
                  <c:v>6.1749999999999999E-2</c:v>
                </c:pt>
                <c:pt idx="12">
                  <c:v>6.8750000000000006E-2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B3-7D41-BD27-8C5B763BD15E}"/>
            </c:ext>
          </c:extLst>
        </c:ser>
        <c:ser>
          <c:idx val="1"/>
          <c:order val="1"/>
          <c:tx>
            <c:v>portfolio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Sheet1!$G$20:$G$32</c:f>
              <c:numCache>
                <c:formatCode>General</c:formatCode>
                <c:ptCount val="13"/>
                <c:pt idx="0">
                  <c:v>-1.6999999999999988E-3</c:v>
                </c:pt>
                <c:pt idx="1">
                  <c:v>-4.0000000000000029E-4</c:v>
                </c:pt>
                <c:pt idx="2">
                  <c:v>3.1999999999999993E-3</c:v>
                </c:pt>
                <c:pt idx="3">
                  <c:v>5.3000000000000018E-3</c:v>
                </c:pt>
                <c:pt idx="4">
                  <c:v>8.1000000000000013E-3</c:v>
                </c:pt>
                <c:pt idx="5">
                  <c:v>1.0499999999999999E-2</c:v>
                </c:pt>
                <c:pt idx="6">
                  <c:v>1.4200000000000001E-2</c:v>
                </c:pt>
                <c:pt idx="7">
                  <c:v>1.4600000000000002E-2</c:v>
                </c:pt>
                <c:pt idx="8">
                  <c:v>1.5800000000000002E-2</c:v>
                </c:pt>
                <c:pt idx="9">
                  <c:v>1.8599999999999998E-2</c:v>
                </c:pt>
                <c:pt idx="10">
                  <c:v>1.9700000000000002E-2</c:v>
                </c:pt>
                <c:pt idx="11">
                  <c:v>2.2200000000000004E-2</c:v>
                </c:pt>
                <c:pt idx="12">
                  <c:v>0.08</c:v>
                </c:pt>
              </c:numCache>
            </c:numRef>
          </c:xVal>
          <c:yVal>
            <c:numRef>
              <c:f>Sheet1!$P$20:$P$32</c:f>
              <c:numCache>
                <c:formatCode>0.00000000000</c:formatCode>
                <c:ptCount val="13"/>
                <c:pt idx="0" formatCode="General">
                  <c:v>0</c:v>
                </c:pt>
                <c:pt idx="1">
                  <c:v>1.0833333333333318E-4</c:v>
                </c:pt>
                <c:pt idx="2">
                  <c:v>7.0833333333333306E-4</c:v>
                </c:pt>
                <c:pt idx="3">
                  <c:v>1.2333333333333337E-3</c:v>
                </c:pt>
                <c:pt idx="4">
                  <c:v>2.1666666666666657E-3</c:v>
                </c:pt>
                <c:pt idx="5">
                  <c:v>3.1666666666666631E-3</c:v>
                </c:pt>
                <c:pt idx="6">
                  <c:v>5.0166666666666641E-3</c:v>
                </c:pt>
                <c:pt idx="7">
                  <c:v>5.2499999999999977E-3</c:v>
                </c:pt>
                <c:pt idx="8">
                  <c:v>6.0499999999999964E-3</c:v>
                </c:pt>
                <c:pt idx="9">
                  <c:v>8.1499999999999941E-3</c:v>
                </c:pt>
                <c:pt idx="10">
                  <c:v>9.0666666666666638E-3</c:v>
                </c:pt>
                <c:pt idx="11">
                  <c:v>1.1358333333333333E-2</c:v>
                </c:pt>
                <c:pt idx="12">
                  <c:v>6.9158333333333336E-2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B3-7D41-BD27-8C5B763BD15E}"/>
            </c:ext>
          </c:extLst>
        </c:ser>
        <c:ser>
          <c:idx val="2"/>
          <c:order val="2"/>
          <c:tx>
            <c:v>portfolio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Sheet1!$H$20:$H$32</c:f>
              <c:numCache>
                <c:formatCode>General</c:formatCode>
                <c:ptCount val="13"/>
                <c:pt idx="0">
                  <c:v>-1.3000000000000001E-2</c:v>
                </c:pt>
                <c:pt idx="1">
                  <c:v>-8.7999999999999988E-3</c:v>
                </c:pt>
                <c:pt idx="2">
                  <c:v>-2.1684043449710089E-19</c:v>
                </c:pt>
                <c:pt idx="3">
                  <c:v>5.7999999999999996E-3</c:v>
                </c:pt>
                <c:pt idx="4">
                  <c:v>8.8000000000000005E-3</c:v>
                </c:pt>
                <c:pt idx="5">
                  <c:v>9.4000000000000004E-3</c:v>
                </c:pt>
                <c:pt idx="6">
                  <c:v>1.1600000000000001E-2</c:v>
                </c:pt>
                <c:pt idx="7">
                  <c:v>1.72E-2</c:v>
                </c:pt>
                <c:pt idx="8">
                  <c:v>1.8599999999999998E-2</c:v>
                </c:pt>
                <c:pt idx="9">
                  <c:v>2.6599999999999999E-2</c:v>
                </c:pt>
                <c:pt idx="10">
                  <c:v>3.6600000000000001E-2</c:v>
                </c:pt>
                <c:pt idx="11">
                  <c:v>3.9400000000000004E-2</c:v>
                </c:pt>
                <c:pt idx="12">
                  <c:v>0.08</c:v>
                </c:pt>
              </c:numCache>
            </c:numRef>
          </c:xVal>
          <c:yVal>
            <c:numRef>
              <c:f>Sheet1!$Q$20:$Q$32</c:f>
              <c:numCache>
                <c:formatCode>0.0000000000</c:formatCode>
                <c:ptCount val="13"/>
                <c:pt idx="0" formatCode="General">
                  <c:v>0</c:v>
                </c:pt>
                <c:pt idx="1">
                  <c:v>3.5000000000000005E-4</c:v>
                </c:pt>
                <c:pt idx="2">
                  <c:v>1.8166666666666665E-3</c:v>
                </c:pt>
                <c:pt idx="3">
                  <c:v>3.2666666666666664E-3</c:v>
                </c:pt>
                <c:pt idx="4">
                  <c:v>4.2666666666666651E-3</c:v>
                </c:pt>
                <c:pt idx="5">
                  <c:v>4.5166666666666645E-3</c:v>
                </c:pt>
                <c:pt idx="6">
                  <c:v>5.6166666666666648E-3</c:v>
                </c:pt>
                <c:pt idx="7">
                  <c:v>8.8833333333333299E-3</c:v>
                </c:pt>
                <c:pt idx="8">
                  <c:v>9.816666666666661E-3</c:v>
                </c:pt>
                <c:pt idx="9">
                  <c:v>1.5816666666666659E-2</c:v>
                </c:pt>
                <c:pt idx="10">
                  <c:v>2.4149999999999991E-2</c:v>
                </c:pt>
                <c:pt idx="11">
                  <c:v>2.6716666666666663E-2</c:v>
                </c:pt>
                <c:pt idx="12">
                  <c:v>6.7316666666666664E-2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6B3-7D41-BD27-8C5B763BD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346799"/>
        <c:axId val="589680527"/>
      </c:scatterChart>
      <c:valAx>
        <c:axId val="58934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680527"/>
        <c:crosses val="autoZero"/>
        <c:crossBetween val="midCat"/>
      </c:valAx>
      <c:valAx>
        <c:axId val="58968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34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32</xdr:row>
      <xdr:rowOff>133350</xdr:rowOff>
    </xdr:from>
    <xdr:to>
      <xdr:col>7</xdr:col>
      <xdr:colOff>184150</xdr:colOff>
      <xdr:row>47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652903-8631-3F41-BD4B-C3B7E0B1F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121969</xdr:colOff>
      <xdr:row>34</xdr:row>
      <xdr:rowOff>105875</xdr:rowOff>
    </xdr:from>
    <xdr:to>
      <xdr:col>18</xdr:col>
      <xdr:colOff>528118</xdr:colOff>
      <xdr:row>50</xdr:row>
      <xdr:rowOff>75446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780177-9C9E-CA46-930F-D5F33D3B7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topLeftCell="B28" zoomScale="125" zoomScaleNormal="101" workbookViewId="0">
      <selection activeCell="O53" sqref="O53"/>
    </sheetView>
  </sheetViews>
  <sheetFormatPr baseColWidth="10" defaultColWidth="8.83203125" defaultRowHeight="15" x14ac:dyDescent="0.2"/>
  <cols>
    <col min="11" max="11" width="9.6640625" bestFit="1" customWidth="1"/>
    <col min="15" max="15" width="14.6640625" bestFit="1" customWidth="1"/>
    <col min="16" max="16" width="13.6640625" bestFit="1" customWidth="1"/>
    <col min="17" max="17" width="12.6640625" bestFit="1" customWidth="1"/>
  </cols>
  <sheetData>
    <row r="1" spans="1:17" x14ac:dyDescent="0.2">
      <c r="A1" s="1"/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O1" t="s">
        <v>2</v>
      </c>
    </row>
    <row r="2" spans="1:17" ht="16" thickBot="1" x14ac:dyDescent="0.2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O2" s="12" t="s">
        <v>3</v>
      </c>
      <c r="P2" s="12" t="s">
        <v>4</v>
      </c>
      <c r="Q2" s="12" t="s">
        <v>5</v>
      </c>
    </row>
    <row r="3" spans="1:17" x14ac:dyDescent="0.2">
      <c r="A3" s="1">
        <v>1</v>
      </c>
      <c r="B3" s="2">
        <v>4.0000000000000001E-3</v>
      </c>
      <c r="C3" s="3">
        <v>-2.5000000000000001E-2</v>
      </c>
      <c r="D3" s="3">
        <v>8.9999999999999993E-3</v>
      </c>
      <c r="E3" s="3">
        <v>1.2E-2</v>
      </c>
      <c r="F3" s="3">
        <v>4.7E-2</v>
      </c>
      <c r="G3" s="3">
        <v>6.0000000000000001E-3</v>
      </c>
      <c r="H3" s="3">
        <v>-1.9E-2</v>
      </c>
      <c r="I3" s="3">
        <v>-3.6999999999999998E-2</v>
      </c>
      <c r="J3" s="3">
        <v>2.5000000000000001E-2</v>
      </c>
      <c r="K3" s="3">
        <v>2.1000000000000001E-2</v>
      </c>
      <c r="L3" s="3">
        <v>1.7000000000000001E-2</v>
      </c>
      <c r="M3" s="4">
        <v>1.9E-2</v>
      </c>
      <c r="O3" s="14">
        <v>0</v>
      </c>
      <c r="P3" s="14">
        <v>0.1</v>
      </c>
      <c r="Q3" s="14">
        <v>0</v>
      </c>
    </row>
    <row r="4" spans="1:17" x14ac:dyDescent="0.2">
      <c r="A4" s="1">
        <v>2</v>
      </c>
      <c r="B4" s="5">
        <v>1.4E-2</v>
      </c>
      <c r="C4" s="11">
        <v>0</v>
      </c>
      <c r="D4" s="11">
        <v>-3.9E-2</v>
      </c>
      <c r="E4" s="11">
        <v>1.6E-2</v>
      </c>
      <c r="F4" s="11">
        <v>-6.0000000000000001E-3</v>
      </c>
      <c r="G4" s="11">
        <v>-2.1000000000000001E-2</v>
      </c>
      <c r="H4" s="11">
        <v>7.0000000000000007E-2</v>
      </c>
      <c r="I4" s="11">
        <v>-2.1999999999999999E-2</v>
      </c>
      <c r="J4" s="11">
        <v>1.9E-2</v>
      </c>
      <c r="K4" s="11">
        <v>2.5000000000000001E-2</v>
      </c>
      <c r="L4" s="11">
        <v>5.3999999999999999E-2</v>
      </c>
      <c r="M4" s="7">
        <v>0.04</v>
      </c>
      <c r="O4" s="14">
        <v>0</v>
      </c>
      <c r="P4" s="14">
        <v>0.1</v>
      </c>
      <c r="Q4" s="14">
        <v>0.2</v>
      </c>
    </row>
    <row r="5" spans="1:17" x14ac:dyDescent="0.2">
      <c r="A5" s="1">
        <v>3</v>
      </c>
      <c r="B5" s="5">
        <v>1E-3</v>
      </c>
      <c r="C5" s="6">
        <v>6.0000000000000001E-3</v>
      </c>
      <c r="D5" s="6">
        <v>5.0000000000000001E-3</v>
      </c>
      <c r="E5" s="6">
        <v>1.9E-2</v>
      </c>
      <c r="F5" s="6">
        <v>1.6E-2</v>
      </c>
      <c r="G5" s="6">
        <v>-5.1999999999999998E-2</v>
      </c>
      <c r="H5" s="6">
        <v>5.7000000000000002E-2</v>
      </c>
      <c r="I5" s="6">
        <v>2.7E-2</v>
      </c>
      <c r="J5" s="6">
        <v>3.9E-2</v>
      </c>
      <c r="K5" s="6">
        <v>0</v>
      </c>
      <c r="L5" s="6">
        <v>1.0999999999999999E-2</v>
      </c>
      <c r="M5" s="7">
        <v>2E-3</v>
      </c>
      <c r="O5" s="14">
        <v>0</v>
      </c>
      <c r="P5" s="14">
        <v>0.1</v>
      </c>
      <c r="Q5" s="14">
        <v>0.2</v>
      </c>
    </row>
    <row r="6" spans="1:17" x14ac:dyDescent="0.2">
      <c r="A6" s="1">
        <v>4</v>
      </c>
      <c r="B6" s="5">
        <v>-1.2E-2</v>
      </c>
      <c r="C6" s="6">
        <v>-2.1000000000000001E-2</v>
      </c>
      <c r="D6" s="6">
        <v>6.2E-2</v>
      </c>
      <c r="E6" s="6">
        <v>3.5999999999999997E-2</v>
      </c>
      <c r="F6" s="6">
        <v>-2E-3</v>
      </c>
      <c r="G6" s="6">
        <v>1.4999999999999999E-2</v>
      </c>
      <c r="H6" s="6">
        <v>-3.7999999999999999E-2</v>
      </c>
      <c r="I6" s="6">
        <v>-3.0000000000000001E-3</v>
      </c>
      <c r="J6" s="6">
        <v>2.4E-2</v>
      </c>
      <c r="K6" s="6">
        <v>1.2E-2</v>
      </c>
      <c r="L6" s="6">
        <v>4.8000000000000001E-2</v>
      </c>
      <c r="M6" s="7">
        <v>-7.0000000000000001E-3</v>
      </c>
      <c r="O6" s="14">
        <v>0</v>
      </c>
      <c r="P6" s="14">
        <v>0.1</v>
      </c>
      <c r="Q6" s="14">
        <v>0</v>
      </c>
    </row>
    <row r="7" spans="1:17" x14ac:dyDescent="0.2">
      <c r="A7" s="1">
        <v>5</v>
      </c>
      <c r="B7" s="5">
        <v>-4.2999999999999997E-2</v>
      </c>
      <c r="C7" s="6">
        <v>5.0000000000000001E-3</v>
      </c>
      <c r="D7" s="6">
        <v>2.3E-2</v>
      </c>
      <c r="E7" s="6">
        <v>0</v>
      </c>
      <c r="F7" s="6">
        <v>2.3E-2</v>
      </c>
      <c r="G7" s="6">
        <v>3.4000000000000002E-2</v>
      </c>
      <c r="H7" s="6">
        <v>0.04</v>
      </c>
      <c r="I7" s="6">
        <v>2.9000000000000001E-2</v>
      </c>
      <c r="J7" s="6">
        <v>-1.2999999999999999E-2</v>
      </c>
      <c r="K7" s="6">
        <v>-0.04</v>
      </c>
      <c r="L7" s="6">
        <v>1.0999999999999999E-2</v>
      </c>
      <c r="M7" s="7">
        <v>3.0000000000000001E-3</v>
      </c>
      <c r="O7" s="14">
        <v>0</v>
      </c>
      <c r="P7" s="14">
        <v>0.1</v>
      </c>
      <c r="Q7" s="14">
        <v>0</v>
      </c>
    </row>
    <row r="8" spans="1:17" x14ac:dyDescent="0.2">
      <c r="A8" s="1">
        <v>6</v>
      </c>
      <c r="B8" s="5">
        <v>1.4999999999999999E-2</v>
      </c>
      <c r="C8" s="6">
        <v>-2.7E-2</v>
      </c>
      <c r="D8" s="6">
        <v>-0.01</v>
      </c>
      <c r="E8" s="6">
        <v>-2.7E-2</v>
      </c>
      <c r="F8" s="6">
        <v>2E-3</v>
      </c>
      <c r="G8" s="6">
        <v>5.6000000000000001E-2</v>
      </c>
      <c r="H8" s="6">
        <v>3.7999999999999999E-2</v>
      </c>
      <c r="I8" s="6">
        <v>-4.0000000000000001E-3</v>
      </c>
      <c r="J8" s="6">
        <v>0.08</v>
      </c>
      <c r="K8" s="6">
        <v>1E-3</v>
      </c>
      <c r="L8" s="6">
        <v>1.2999999999999999E-2</v>
      </c>
      <c r="M8" s="7">
        <v>2.5999999999999999E-2</v>
      </c>
      <c r="O8" s="14">
        <v>0</v>
      </c>
      <c r="P8" s="14">
        <v>0.1</v>
      </c>
      <c r="Q8" s="14">
        <v>0.2</v>
      </c>
    </row>
    <row r="9" spans="1:17" x14ac:dyDescent="0.2">
      <c r="A9" s="1">
        <v>7</v>
      </c>
      <c r="B9" s="5">
        <v>-1E-3</v>
      </c>
      <c r="C9" s="6">
        <v>1.0999999999999999E-2</v>
      </c>
      <c r="D9" s="6">
        <v>5.6000000000000001E-2</v>
      </c>
      <c r="E9" s="6">
        <v>-2.4E-2</v>
      </c>
      <c r="F9" s="6">
        <v>1.9E-2</v>
      </c>
      <c r="G9" s="6">
        <v>-1.4999999999999999E-2</v>
      </c>
      <c r="H9" s="6">
        <v>-4.8000000000000001E-2</v>
      </c>
      <c r="I9" s="6">
        <v>1.9E-2</v>
      </c>
      <c r="J9" s="6">
        <v>6.2E-2</v>
      </c>
      <c r="K9" s="6">
        <v>2.3E-2</v>
      </c>
      <c r="L9" s="6">
        <v>2E-3</v>
      </c>
      <c r="M9" s="7">
        <v>-1.7000000000000001E-2</v>
      </c>
      <c r="O9" s="14">
        <v>0</v>
      </c>
      <c r="P9" s="14">
        <v>0.1</v>
      </c>
      <c r="Q9" s="14">
        <v>0</v>
      </c>
    </row>
    <row r="10" spans="1:17" x14ac:dyDescent="0.2">
      <c r="A10" s="1">
        <v>8</v>
      </c>
      <c r="B10" s="5">
        <v>3.9E-2</v>
      </c>
      <c r="C10" s="6">
        <v>0.03</v>
      </c>
      <c r="D10" s="6">
        <v>3.0000000000000001E-3</v>
      </c>
      <c r="E10" s="6">
        <v>-4.0000000000000001E-3</v>
      </c>
      <c r="F10" s="6">
        <v>1.6E-2</v>
      </c>
      <c r="G10" s="6">
        <v>3.0000000000000001E-3</v>
      </c>
      <c r="H10" s="6">
        <v>-2.1000000000000001E-2</v>
      </c>
      <c r="I10" s="6">
        <v>1.7999999999999999E-2</v>
      </c>
      <c r="J10" s="6">
        <v>-2.5999999999999999E-2</v>
      </c>
      <c r="K10" s="6">
        <v>-2.1999999999999999E-2</v>
      </c>
      <c r="L10" s="6">
        <v>2.5999999999999999E-2</v>
      </c>
      <c r="M10" s="7">
        <v>7.2999999999999995E-2</v>
      </c>
      <c r="O10" s="14">
        <v>1</v>
      </c>
      <c r="P10" s="14">
        <v>0.1</v>
      </c>
      <c r="Q10" s="14">
        <v>0.2</v>
      </c>
    </row>
    <row r="11" spans="1:17" x14ac:dyDescent="0.2">
      <c r="A11" s="1">
        <v>9</v>
      </c>
      <c r="B11" s="5">
        <v>1.7000000000000001E-2</v>
      </c>
      <c r="C11" s="6">
        <v>0.02</v>
      </c>
      <c r="D11" s="6">
        <v>-2.4E-2</v>
      </c>
      <c r="E11" s="6">
        <v>-4.0000000000000001E-3</v>
      </c>
      <c r="F11" s="6">
        <v>1.9E-2</v>
      </c>
      <c r="G11" s="6">
        <v>-0.03</v>
      </c>
      <c r="H11" s="6">
        <v>3.9E-2</v>
      </c>
      <c r="I11" s="6">
        <v>2.5000000000000001E-2</v>
      </c>
      <c r="J11" s="6">
        <v>2.1000000000000001E-2</v>
      </c>
      <c r="K11" s="6">
        <v>5.3999999999999999E-2</v>
      </c>
      <c r="L11" s="6">
        <v>-1.0999999999999999E-2</v>
      </c>
      <c r="M11" s="7">
        <v>5.6000000000000001E-2</v>
      </c>
      <c r="O11" s="14">
        <v>0</v>
      </c>
      <c r="P11" s="14">
        <v>0.1</v>
      </c>
      <c r="Q11" s="14">
        <v>0.2</v>
      </c>
    </row>
    <row r="12" spans="1:17" ht="16" thickBot="1" x14ac:dyDescent="0.25">
      <c r="A12" s="1">
        <v>10</v>
      </c>
      <c r="B12" s="8">
        <v>0.108</v>
      </c>
      <c r="C12" s="9">
        <v>-3.0000000000000001E-3</v>
      </c>
      <c r="D12" s="9">
        <v>6.0999999999999999E-2</v>
      </c>
      <c r="E12" s="9">
        <v>8.0000000000000002E-3</v>
      </c>
      <c r="F12" s="9">
        <v>2.4E-2</v>
      </c>
      <c r="G12" s="9">
        <v>-1.2999999999999999E-2</v>
      </c>
      <c r="H12" s="9">
        <v>-3.6999999999999998E-2</v>
      </c>
      <c r="I12" s="9">
        <v>5.2999999999999999E-2</v>
      </c>
      <c r="J12" s="9">
        <v>-8.9999999999999993E-3</v>
      </c>
      <c r="K12" s="9">
        <v>-2.1000000000000001E-2</v>
      </c>
      <c r="L12" s="9">
        <v>2.5999999999999999E-2</v>
      </c>
      <c r="M12" s="10">
        <v>-8.9999999999999993E-3</v>
      </c>
      <c r="O12" s="14">
        <v>0</v>
      </c>
      <c r="P12" s="14">
        <v>0.1</v>
      </c>
      <c r="Q12" s="14">
        <v>0</v>
      </c>
    </row>
    <row r="14" spans="1:17" x14ac:dyDescent="0.2">
      <c r="A14" t="s">
        <v>6</v>
      </c>
      <c r="B14">
        <f>SUMPRODUCT(B3:B12,$O$3:$O$12)</f>
        <v>3.9E-2</v>
      </c>
      <c r="C14">
        <f t="shared" ref="C14:M14" si="0">SUMPRODUCT(C3:C12,$O$3:$O$12)</f>
        <v>0.03</v>
      </c>
      <c r="D14">
        <f t="shared" si="0"/>
        <v>3.0000000000000001E-3</v>
      </c>
      <c r="E14">
        <f t="shared" si="0"/>
        <v>-4.0000000000000001E-3</v>
      </c>
      <c r="F14">
        <f t="shared" si="0"/>
        <v>1.6E-2</v>
      </c>
      <c r="G14">
        <f t="shared" si="0"/>
        <v>3.0000000000000001E-3</v>
      </c>
      <c r="H14">
        <f t="shared" si="0"/>
        <v>-2.1000000000000001E-2</v>
      </c>
      <c r="I14">
        <f t="shared" si="0"/>
        <v>1.7999999999999999E-2</v>
      </c>
      <c r="J14">
        <f t="shared" si="0"/>
        <v>-2.5999999999999999E-2</v>
      </c>
      <c r="K14">
        <f t="shared" si="0"/>
        <v>-2.1999999999999999E-2</v>
      </c>
      <c r="L14">
        <f t="shared" si="0"/>
        <v>2.5999999999999999E-2</v>
      </c>
      <c r="M14">
        <f t="shared" si="0"/>
        <v>7.2999999999999995E-2</v>
      </c>
    </row>
    <row r="15" spans="1:17" x14ac:dyDescent="0.2">
      <c r="A15" t="s">
        <v>7</v>
      </c>
      <c r="B15">
        <f>SUMPRODUCT(B3:B12,$P$3:$P$12)</f>
        <v>1.4200000000000001E-2</v>
      </c>
      <c r="C15">
        <f t="shared" ref="C15:M15" si="1">SUMPRODUCT(C3:C12,$P$3:$P$12)</f>
        <v>-4.0000000000000029E-4</v>
      </c>
      <c r="D15">
        <f t="shared" si="1"/>
        <v>1.4600000000000002E-2</v>
      </c>
      <c r="E15">
        <f t="shared" si="1"/>
        <v>3.1999999999999993E-3</v>
      </c>
      <c r="F15">
        <f t="shared" si="1"/>
        <v>1.5800000000000002E-2</v>
      </c>
      <c r="G15">
        <f t="shared" si="1"/>
        <v>-1.6999999999999988E-3</v>
      </c>
      <c r="H15">
        <f t="shared" si="1"/>
        <v>8.1000000000000013E-3</v>
      </c>
      <c r="I15">
        <f t="shared" si="1"/>
        <v>1.0499999999999999E-2</v>
      </c>
      <c r="J15">
        <f t="shared" si="1"/>
        <v>2.2200000000000004E-2</v>
      </c>
      <c r="K15">
        <f t="shared" si="1"/>
        <v>5.3000000000000018E-3</v>
      </c>
      <c r="L15">
        <f t="shared" si="1"/>
        <v>1.9700000000000002E-2</v>
      </c>
      <c r="M15">
        <f t="shared" si="1"/>
        <v>1.8599999999999998E-2</v>
      </c>
      <c r="O15" t="s">
        <v>9</v>
      </c>
    </row>
    <row r="16" spans="1:17" x14ac:dyDescent="0.2">
      <c r="A16" t="s">
        <v>8</v>
      </c>
      <c r="B16">
        <f>SUMPRODUCT(B3:B12,$Q$3:$Q$12)</f>
        <v>1.72E-2</v>
      </c>
      <c r="C16">
        <f t="shared" ref="C16:M16" si="2">SUMPRODUCT(C3:C12,$Q$3:$Q$12)</f>
        <v>5.7999999999999996E-3</v>
      </c>
      <c r="D16">
        <f t="shared" si="2"/>
        <v>-1.3000000000000001E-2</v>
      </c>
      <c r="E16">
        <f t="shared" si="2"/>
        <v>-2.1684043449710089E-19</v>
      </c>
      <c r="F16">
        <f t="shared" si="2"/>
        <v>9.4000000000000004E-3</v>
      </c>
      <c r="G16">
        <f t="shared" si="2"/>
        <v>-8.7999999999999988E-3</v>
      </c>
      <c r="H16">
        <f t="shared" si="2"/>
        <v>3.6600000000000001E-2</v>
      </c>
      <c r="I16">
        <f t="shared" si="2"/>
        <v>8.8000000000000005E-3</v>
      </c>
      <c r="J16">
        <f t="shared" si="2"/>
        <v>2.6599999999999999E-2</v>
      </c>
      <c r="K16">
        <f t="shared" si="2"/>
        <v>1.1600000000000001E-2</v>
      </c>
      <c r="L16">
        <f t="shared" si="2"/>
        <v>1.8599999999999998E-2</v>
      </c>
      <c r="M16">
        <f t="shared" si="2"/>
        <v>3.9400000000000004E-2</v>
      </c>
      <c r="O16" s="15">
        <v>8.3333333333333329E-2</v>
      </c>
    </row>
    <row r="18" spans="1:17" x14ac:dyDescent="0.2">
      <c r="A18" s="16" t="s">
        <v>10</v>
      </c>
      <c r="J18" s="16" t="s">
        <v>11</v>
      </c>
      <c r="O18" s="16" t="s">
        <v>14</v>
      </c>
    </row>
    <row r="19" spans="1:17" x14ac:dyDescent="0.2">
      <c r="B19" t="s">
        <v>6</v>
      </c>
      <c r="C19" t="s">
        <v>7</v>
      </c>
      <c r="D19" t="s">
        <v>8</v>
      </c>
      <c r="F19" t="s">
        <v>6</v>
      </c>
      <c r="G19" t="s">
        <v>7</v>
      </c>
      <c r="H19" t="s">
        <v>8</v>
      </c>
      <c r="I19" t="s">
        <v>15</v>
      </c>
      <c r="J19" t="s">
        <v>6</v>
      </c>
      <c r="K19" t="s">
        <v>7</v>
      </c>
      <c r="L19" t="s">
        <v>8</v>
      </c>
      <c r="O19" t="s">
        <v>6</v>
      </c>
      <c r="P19" t="s">
        <v>7</v>
      </c>
      <c r="Q19" t="s">
        <v>8</v>
      </c>
    </row>
    <row r="20" spans="1:17" x14ac:dyDescent="0.2">
      <c r="A20">
        <v>1</v>
      </c>
      <c r="B20">
        <f t="array" ref="B20:D31">TRANSPOSE(B14:M16)</f>
        <v>3.9E-2</v>
      </c>
      <c r="C20">
        <v>1.4200000000000001E-2</v>
      </c>
      <c r="D20">
        <v>1.72E-2</v>
      </c>
      <c r="F20">
        <v>-2.5999999999999999E-2</v>
      </c>
      <c r="G20">
        <v>-1.6999999999999988E-3</v>
      </c>
      <c r="H20">
        <v>-1.3000000000000001E-2</v>
      </c>
      <c r="I20" s="15">
        <v>8.3333333333333301E-2</v>
      </c>
      <c r="J20">
        <v>-2.5999999999999999E-2</v>
      </c>
      <c r="K20">
        <v>-1.6999999999999988E-3</v>
      </c>
      <c r="L20">
        <v>-1.3000000000000001E-2</v>
      </c>
      <c r="M20">
        <v>0</v>
      </c>
      <c r="O20">
        <v>0</v>
      </c>
      <c r="P20">
        <v>0</v>
      </c>
      <c r="Q20">
        <v>0</v>
      </c>
    </row>
    <row r="21" spans="1:17" x14ac:dyDescent="0.2">
      <c r="A21">
        <v>2</v>
      </c>
      <c r="B21">
        <v>0.03</v>
      </c>
      <c r="C21">
        <v>-4.0000000000000029E-4</v>
      </c>
      <c r="D21">
        <v>5.7999999999999996E-3</v>
      </c>
      <c r="F21">
        <v>-2.1999999999999999E-2</v>
      </c>
      <c r="G21">
        <v>-4.0000000000000029E-4</v>
      </c>
      <c r="H21">
        <v>-8.7999999999999988E-3</v>
      </c>
      <c r="I21" s="15">
        <v>0.16666666666666666</v>
      </c>
      <c r="J21">
        <v>-2.5999999999999999E-2</v>
      </c>
      <c r="K21">
        <v>-1.6999999999999988E-3</v>
      </c>
      <c r="L21">
        <v>-1.3000000000000001E-2</v>
      </c>
      <c r="M21" s="15">
        <f>$O$16*1</f>
        <v>8.3333333333333329E-2</v>
      </c>
      <c r="O21" s="17">
        <f>(F21-F20)*I20+O20</f>
        <v>3.3333333333333321E-4</v>
      </c>
      <c r="P21" s="18">
        <f>(G21-G20)*I20+P20</f>
        <v>1.0833333333333318E-4</v>
      </c>
      <c r="Q21" s="19">
        <f>(H21-H20)*I20+Q20</f>
        <v>3.5000000000000005E-4</v>
      </c>
    </row>
    <row r="22" spans="1:17" x14ac:dyDescent="0.2">
      <c r="A22">
        <v>3</v>
      </c>
      <c r="B22">
        <v>3.0000000000000001E-3</v>
      </c>
      <c r="C22">
        <v>1.4600000000000002E-2</v>
      </c>
      <c r="D22">
        <v>-1.3000000000000001E-2</v>
      </c>
      <c r="F22">
        <v>-2.1000000000000001E-2</v>
      </c>
      <c r="G22">
        <v>3.1999999999999993E-3</v>
      </c>
      <c r="H22">
        <v>-2.1684043449710089E-19</v>
      </c>
      <c r="I22" s="15">
        <v>0.25</v>
      </c>
      <c r="J22">
        <v>-2.1999999999999999E-2</v>
      </c>
      <c r="K22">
        <v>-4.0000000000000029E-4</v>
      </c>
      <c r="L22">
        <v>-8.7999999999999988E-3</v>
      </c>
      <c r="M22" s="15">
        <f>$O$16*1</f>
        <v>8.3333333333333329E-2</v>
      </c>
      <c r="O22" s="17">
        <f t="shared" ref="O22:O32" si="3">(F22-F21)*I21+O21</f>
        <v>4.9999999999999947E-4</v>
      </c>
      <c r="P22" s="18">
        <f t="shared" ref="P22:P32" si="4">(G22-G21)*I21+P21</f>
        <v>7.0833333333333306E-4</v>
      </c>
      <c r="Q22" s="19">
        <f t="shared" ref="Q22:Q32" si="5">(H22-H21)*I21+Q21</f>
        <v>1.8166666666666665E-3</v>
      </c>
    </row>
    <row r="23" spans="1:17" x14ac:dyDescent="0.2">
      <c r="A23">
        <v>4</v>
      </c>
      <c r="B23">
        <v>-4.0000000000000001E-3</v>
      </c>
      <c r="C23">
        <v>3.1999999999999993E-3</v>
      </c>
      <c r="D23">
        <v>-2.1684043449710089E-19</v>
      </c>
      <c r="F23">
        <v>-4.0000000000000001E-3</v>
      </c>
      <c r="G23">
        <v>5.3000000000000018E-3</v>
      </c>
      <c r="H23">
        <v>5.7999999999999996E-3</v>
      </c>
      <c r="I23" s="15">
        <v>0.33333333333333298</v>
      </c>
      <c r="J23">
        <v>-2.1999999999999999E-2</v>
      </c>
      <c r="K23">
        <v>-4.0000000000000029E-4</v>
      </c>
      <c r="L23">
        <v>-8.7999999999999988E-3</v>
      </c>
      <c r="M23" s="15">
        <f>$O$16*2</f>
        <v>0.16666666666666666</v>
      </c>
      <c r="O23" s="17">
        <f t="shared" si="3"/>
        <v>4.7499999999999999E-3</v>
      </c>
      <c r="P23" s="18">
        <f t="shared" si="4"/>
        <v>1.2333333333333337E-3</v>
      </c>
      <c r="Q23" s="19">
        <f t="shared" si="5"/>
        <v>3.2666666666666664E-3</v>
      </c>
    </row>
    <row r="24" spans="1:17" x14ac:dyDescent="0.2">
      <c r="A24">
        <v>5</v>
      </c>
      <c r="B24">
        <v>1.6E-2</v>
      </c>
      <c r="C24">
        <v>1.5800000000000002E-2</v>
      </c>
      <c r="D24">
        <v>9.4000000000000004E-3</v>
      </c>
      <c r="F24">
        <v>3.0000000000000001E-3</v>
      </c>
      <c r="G24">
        <v>8.1000000000000013E-3</v>
      </c>
      <c r="H24">
        <v>8.8000000000000005E-3</v>
      </c>
      <c r="I24" s="15">
        <v>0.41666666666666602</v>
      </c>
      <c r="J24">
        <v>-2.1000000000000001E-2</v>
      </c>
      <c r="K24">
        <v>3.1999999999999993E-3</v>
      </c>
      <c r="L24">
        <v>-2.1684043449710089E-19</v>
      </c>
      <c r="M24" s="15">
        <f>$O$16*2</f>
        <v>0.16666666666666666</v>
      </c>
      <c r="O24" s="17">
        <f t="shared" si="3"/>
        <v>7.0833333333333304E-3</v>
      </c>
      <c r="P24" s="18">
        <f t="shared" si="4"/>
        <v>2.1666666666666657E-3</v>
      </c>
      <c r="Q24" s="19">
        <f t="shared" si="5"/>
        <v>4.2666666666666651E-3</v>
      </c>
    </row>
    <row r="25" spans="1:17" x14ac:dyDescent="0.2">
      <c r="A25">
        <v>6</v>
      </c>
      <c r="B25">
        <v>3.0000000000000001E-3</v>
      </c>
      <c r="C25">
        <v>-1.6999999999999988E-3</v>
      </c>
      <c r="D25">
        <v>-8.7999999999999988E-3</v>
      </c>
      <c r="F25">
        <v>3.0000000000000001E-3</v>
      </c>
      <c r="G25">
        <v>1.0499999999999999E-2</v>
      </c>
      <c r="H25">
        <v>9.4000000000000004E-3</v>
      </c>
      <c r="I25" s="15">
        <v>0.5</v>
      </c>
      <c r="J25">
        <v>-2.1000000000000001E-2</v>
      </c>
      <c r="K25">
        <v>3.1999999999999993E-3</v>
      </c>
      <c r="L25">
        <v>-2.1684043449710089E-19</v>
      </c>
      <c r="M25" s="15">
        <f>$O$16*3</f>
        <v>0.25</v>
      </c>
      <c r="O25" s="17">
        <f t="shared" si="3"/>
        <v>7.0833333333333304E-3</v>
      </c>
      <c r="P25" s="18">
        <f t="shared" si="4"/>
        <v>3.1666666666666631E-3</v>
      </c>
      <c r="Q25" s="19">
        <f t="shared" si="5"/>
        <v>4.5166666666666645E-3</v>
      </c>
    </row>
    <row r="26" spans="1:17" x14ac:dyDescent="0.2">
      <c r="A26">
        <v>7</v>
      </c>
      <c r="B26">
        <v>-2.1000000000000001E-2</v>
      </c>
      <c r="C26">
        <v>8.1000000000000013E-3</v>
      </c>
      <c r="D26">
        <v>3.6600000000000001E-2</v>
      </c>
      <c r="F26">
        <v>1.6E-2</v>
      </c>
      <c r="G26">
        <v>1.4200000000000001E-2</v>
      </c>
      <c r="H26">
        <v>1.1600000000000001E-2</v>
      </c>
      <c r="I26" s="15">
        <v>0.58333333333333304</v>
      </c>
      <c r="J26">
        <v>-4.0000000000000001E-3</v>
      </c>
      <c r="K26">
        <v>5.3000000000000018E-3</v>
      </c>
      <c r="L26">
        <v>5.7999999999999996E-3</v>
      </c>
      <c r="M26" s="15">
        <f>$O$16*3</f>
        <v>0.25</v>
      </c>
      <c r="O26" s="17">
        <f t="shared" si="3"/>
        <v>1.3583333333333331E-2</v>
      </c>
      <c r="P26" s="18">
        <f t="shared" si="4"/>
        <v>5.0166666666666641E-3</v>
      </c>
      <c r="Q26" s="19">
        <f t="shared" si="5"/>
        <v>5.6166666666666648E-3</v>
      </c>
    </row>
    <row r="27" spans="1:17" x14ac:dyDescent="0.2">
      <c r="A27">
        <v>8</v>
      </c>
      <c r="B27">
        <v>1.7999999999999999E-2</v>
      </c>
      <c r="C27">
        <v>1.0499999999999999E-2</v>
      </c>
      <c r="D27">
        <v>8.8000000000000005E-3</v>
      </c>
      <c r="F27">
        <v>1.7999999999999999E-2</v>
      </c>
      <c r="G27">
        <v>1.4600000000000002E-2</v>
      </c>
      <c r="H27">
        <v>1.72E-2</v>
      </c>
      <c r="I27" s="15">
        <v>0.66666666666666596</v>
      </c>
      <c r="J27">
        <v>-4.0000000000000001E-3</v>
      </c>
      <c r="K27">
        <v>5.3000000000000018E-3</v>
      </c>
      <c r="L27">
        <v>5.7999999999999996E-3</v>
      </c>
      <c r="M27" s="15">
        <f>$O$16*4</f>
        <v>0.33333333333333331</v>
      </c>
      <c r="O27" s="17">
        <f t="shared" si="3"/>
        <v>1.4749999999999996E-2</v>
      </c>
      <c r="P27" s="18">
        <f t="shared" si="4"/>
        <v>5.2499999999999977E-3</v>
      </c>
      <c r="Q27" s="19">
        <f t="shared" si="5"/>
        <v>8.8833333333333299E-3</v>
      </c>
    </row>
    <row r="28" spans="1:17" x14ac:dyDescent="0.2">
      <c r="A28">
        <v>9</v>
      </c>
      <c r="B28">
        <v>-2.5999999999999999E-2</v>
      </c>
      <c r="C28">
        <v>2.2200000000000004E-2</v>
      </c>
      <c r="D28">
        <v>2.6599999999999999E-2</v>
      </c>
      <c r="F28">
        <v>2.5999999999999999E-2</v>
      </c>
      <c r="G28">
        <v>1.5800000000000002E-2</v>
      </c>
      <c r="H28">
        <v>1.8599999999999998E-2</v>
      </c>
      <c r="I28" s="15">
        <v>0.75</v>
      </c>
      <c r="J28">
        <v>3.0000000000000001E-3</v>
      </c>
      <c r="K28">
        <v>8.1000000000000013E-3</v>
      </c>
      <c r="L28">
        <v>8.8000000000000005E-3</v>
      </c>
      <c r="M28" s="15">
        <f>$O$16*4</f>
        <v>0.33333333333333331</v>
      </c>
      <c r="O28" s="17">
        <f t="shared" si="3"/>
        <v>2.0083333333333325E-2</v>
      </c>
      <c r="P28" s="18">
        <f t="shared" si="4"/>
        <v>6.0499999999999964E-3</v>
      </c>
      <c r="Q28" s="19">
        <f t="shared" si="5"/>
        <v>9.816666666666661E-3</v>
      </c>
    </row>
    <row r="29" spans="1:17" x14ac:dyDescent="0.2">
      <c r="A29">
        <v>10</v>
      </c>
      <c r="B29">
        <v>-2.1999999999999999E-2</v>
      </c>
      <c r="C29">
        <v>5.3000000000000018E-3</v>
      </c>
      <c r="D29">
        <v>1.1600000000000001E-2</v>
      </c>
      <c r="F29">
        <v>0.03</v>
      </c>
      <c r="G29">
        <v>1.8599999999999998E-2</v>
      </c>
      <c r="H29">
        <v>2.6599999999999999E-2</v>
      </c>
      <c r="I29" s="15">
        <v>0.83333333333333304</v>
      </c>
      <c r="J29">
        <v>3.0000000000000001E-3</v>
      </c>
      <c r="K29">
        <v>8.1000000000000013E-3</v>
      </c>
      <c r="L29">
        <v>8.8000000000000005E-3</v>
      </c>
      <c r="M29" s="15">
        <f>$O$16*5</f>
        <v>0.41666666666666663</v>
      </c>
      <c r="O29" s="17">
        <f t="shared" si="3"/>
        <v>2.3083333333333324E-2</v>
      </c>
      <c r="P29" s="18">
        <f t="shared" si="4"/>
        <v>8.1499999999999941E-3</v>
      </c>
      <c r="Q29" s="19">
        <f t="shared" si="5"/>
        <v>1.5816666666666659E-2</v>
      </c>
    </row>
    <row r="30" spans="1:17" x14ac:dyDescent="0.2">
      <c r="A30">
        <v>11</v>
      </c>
      <c r="B30">
        <v>2.5999999999999999E-2</v>
      </c>
      <c r="C30">
        <v>1.9700000000000002E-2</v>
      </c>
      <c r="D30">
        <v>1.8599999999999998E-2</v>
      </c>
      <c r="F30">
        <v>3.9E-2</v>
      </c>
      <c r="G30">
        <v>1.9700000000000002E-2</v>
      </c>
      <c r="H30">
        <v>3.6600000000000001E-2</v>
      </c>
      <c r="I30" s="15">
        <v>0.91666666666666696</v>
      </c>
      <c r="J30">
        <v>3.0000000000000001E-3</v>
      </c>
      <c r="K30">
        <v>1.0499999999999999E-2</v>
      </c>
      <c r="L30">
        <v>9.4000000000000004E-3</v>
      </c>
      <c r="M30" s="15">
        <f>$O$16*5</f>
        <v>0.41666666666666663</v>
      </c>
      <c r="O30" s="17">
        <f t="shared" si="3"/>
        <v>3.0583333333333323E-2</v>
      </c>
      <c r="P30" s="18">
        <f t="shared" si="4"/>
        <v>9.0666666666666638E-3</v>
      </c>
      <c r="Q30" s="19">
        <f t="shared" si="5"/>
        <v>2.4149999999999991E-2</v>
      </c>
    </row>
    <row r="31" spans="1:17" x14ac:dyDescent="0.2">
      <c r="A31">
        <v>12</v>
      </c>
      <c r="B31">
        <v>7.2999999999999995E-2</v>
      </c>
      <c r="C31">
        <v>1.8599999999999998E-2</v>
      </c>
      <c r="D31">
        <v>3.9400000000000004E-2</v>
      </c>
      <c r="F31">
        <v>7.2999999999999995E-2</v>
      </c>
      <c r="G31">
        <v>2.2200000000000004E-2</v>
      </c>
      <c r="H31">
        <v>3.9400000000000004E-2</v>
      </c>
      <c r="I31" s="15">
        <v>1</v>
      </c>
      <c r="J31">
        <v>3.0000000000000001E-3</v>
      </c>
      <c r="K31">
        <v>1.0499999999999999E-2</v>
      </c>
      <c r="L31">
        <v>9.4000000000000004E-3</v>
      </c>
      <c r="M31" s="15">
        <f>$O$16*6</f>
        <v>0.5</v>
      </c>
      <c r="O31" s="17">
        <f t="shared" si="3"/>
        <v>6.1749999999999999E-2</v>
      </c>
      <c r="P31" s="18">
        <f t="shared" si="4"/>
        <v>1.1358333333333333E-2</v>
      </c>
      <c r="Q31" s="19">
        <f t="shared" si="5"/>
        <v>2.6716666666666663E-2</v>
      </c>
    </row>
    <row r="32" spans="1:17" x14ac:dyDescent="0.2">
      <c r="F32">
        <v>0.08</v>
      </c>
      <c r="G32">
        <v>0.08</v>
      </c>
      <c r="H32">
        <v>0.08</v>
      </c>
      <c r="J32">
        <v>1.6E-2</v>
      </c>
      <c r="K32">
        <v>1.4200000000000001E-2</v>
      </c>
      <c r="L32">
        <v>1.1600000000000001E-2</v>
      </c>
      <c r="M32" s="15">
        <f>$O$16*6</f>
        <v>0.5</v>
      </c>
      <c r="O32" s="17">
        <f t="shared" si="3"/>
        <v>6.8750000000000006E-2</v>
      </c>
      <c r="P32" s="18">
        <f t="shared" si="4"/>
        <v>6.9158333333333336E-2</v>
      </c>
      <c r="Q32" s="19">
        <f t="shared" si="5"/>
        <v>6.7316666666666664E-2</v>
      </c>
    </row>
    <row r="33" spans="10:15" x14ac:dyDescent="0.2">
      <c r="J33">
        <v>1.6E-2</v>
      </c>
      <c r="K33">
        <v>1.4200000000000001E-2</v>
      </c>
      <c r="L33">
        <v>1.1600000000000001E-2</v>
      </c>
      <c r="M33" s="15">
        <f>$O$16*7</f>
        <v>0.58333333333333326</v>
      </c>
      <c r="O33" s="17"/>
    </row>
    <row r="34" spans="10:15" x14ac:dyDescent="0.2">
      <c r="J34">
        <v>1.7999999999999999E-2</v>
      </c>
      <c r="K34">
        <v>1.4600000000000002E-2</v>
      </c>
      <c r="L34">
        <v>1.72E-2</v>
      </c>
      <c r="M34" s="15">
        <f>$O$16*7</f>
        <v>0.58333333333333326</v>
      </c>
    </row>
    <row r="35" spans="10:15" x14ac:dyDescent="0.2">
      <c r="J35">
        <v>1.7999999999999999E-2</v>
      </c>
      <c r="K35">
        <v>1.4600000000000002E-2</v>
      </c>
      <c r="L35">
        <v>1.72E-2</v>
      </c>
      <c r="M35" s="15">
        <f>$O$16*8</f>
        <v>0.66666666666666663</v>
      </c>
    </row>
    <row r="36" spans="10:15" x14ac:dyDescent="0.2">
      <c r="J36">
        <v>2.5999999999999999E-2</v>
      </c>
      <c r="K36">
        <v>1.5800000000000002E-2</v>
      </c>
      <c r="L36">
        <v>1.8599999999999998E-2</v>
      </c>
      <c r="M36" s="15">
        <f>$O$16*8</f>
        <v>0.66666666666666663</v>
      </c>
    </row>
    <row r="37" spans="10:15" x14ac:dyDescent="0.2">
      <c r="J37">
        <v>2.5999999999999999E-2</v>
      </c>
      <c r="K37">
        <v>1.5800000000000002E-2</v>
      </c>
      <c r="L37">
        <v>1.8599999999999998E-2</v>
      </c>
      <c r="M37" s="15">
        <f>$O$16*9</f>
        <v>0.75</v>
      </c>
    </row>
    <row r="38" spans="10:15" x14ac:dyDescent="0.2">
      <c r="J38">
        <v>0.03</v>
      </c>
      <c r="K38">
        <v>1.8599999999999998E-2</v>
      </c>
      <c r="L38">
        <v>2.6599999999999999E-2</v>
      </c>
      <c r="M38" s="15">
        <f>$O$16*9</f>
        <v>0.75</v>
      </c>
    </row>
    <row r="39" spans="10:15" x14ac:dyDescent="0.2">
      <c r="J39">
        <v>0.03</v>
      </c>
      <c r="K39">
        <v>1.8599999999999998E-2</v>
      </c>
      <c r="L39">
        <v>2.6599999999999999E-2</v>
      </c>
      <c r="M39" s="15">
        <f>$O$16*10</f>
        <v>0.83333333333333326</v>
      </c>
    </row>
    <row r="40" spans="10:15" x14ac:dyDescent="0.2">
      <c r="J40">
        <v>3.9E-2</v>
      </c>
      <c r="K40">
        <v>1.9700000000000002E-2</v>
      </c>
      <c r="L40">
        <v>3.6600000000000001E-2</v>
      </c>
      <c r="M40" s="15">
        <f>$O$16*10</f>
        <v>0.83333333333333326</v>
      </c>
    </row>
    <row r="41" spans="10:15" x14ac:dyDescent="0.2">
      <c r="J41">
        <v>3.9E-2</v>
      </c>
      <c r="K41">
        <v>1.9700000000000002E-2</v>
      </c>
      <c r="L41">
        <v>3.6600000000000001E-2</v>
      </c>
      <c r="M41" s="15">
        <f>$O$16*11</f>
        <v>0.91666666666666663</v>
      </c>
    </row>
    <row r="42" spans="10:15" x14ac:dyDescent="0.2">
      <c r="J42">
        <v>7.2999999999999995E-2</v>
      </c>
      <c r="K42">
        <v>2.2200000000000004E-2</v>
      </c>
      <c r="L42">
        <v>3.9400000000000004E-2</v>
      </c>
      <c r="M42" s="15">
        <f>$O$16*11</f>
        <v>0.91666666666666663</v>
      </c>
    </row>
    <row r="43" spans="10:15" x14ac:dyDescent="0.2">
      <c r="J43">
        <v>7.2999999999999995E-2</v>
      </c>
      <c r="K43">
        <v>2.2200000000000004E-2</v>
      </c>
      <c r="L43">
        <v>3.9400000000000004E-2</v>
      </c>
      <c r="M43">
        <v>1</v>
      </c>
    </row>
    <row r="49" spans="1:15" x14ac:dyDescent="0.2">
      <c r="B49" s="16" t="s">
        <v>12</v>
      </c>
    </row>
    <row r="52" spans="1:15" x14ac:dyDescent="0.2">
      <c r="A52" t="s">
        <v>13</v>
      </c>
      <c r="O52" s="16"/>
    </row>
    <row r="53" spans="1:15" x14ac:dyDescent="0.2">
      <c r="O53" s="16" t="s">
        <v>16</v>
      </c>
    </row>
  </sheetData>
  <sortState xmlns:xlrd2="http://schemas.microsoft.com/office/spreadsheetml/2017/richdata2" ref="H20:H31">
    <sortCondition ref="H20"/>
  </sortState>
  <mergeCells count="1">
    <mergeCell ref="B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一夫 何</cp:lastModifiedBy>
  <dcterms:created xsi:type="dcterms:W3CDTF">2009-11-01T21:51:21Z</dcterms:created>
  <dcterms:modified xsi:type="dcterms:W3CDTF">2019-12-17T03:30:58Z</dcterms:modified>
</cp:coreProperties>
</file>