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fuhe/Learning/RBS/optimization model in finance/homework/"/>
    </mc:Choice>
  </mc:AlternateContent>
  <xr:revisionPtr revIDLastSave="0" documentId="13_ncr:1_{4BFBDFBA-148F-EF46-B035-7203F9B5BC0B}" xr6:coauthVersionLast="45" xr6:coauthVersionMax="45" xr10:uidLastSave="{00000000-0000-0000-0000-000000000000}"/>
  <bookViews>
    <workbookView xWindow="380" yWindow="460" windowWidth="28040" windowHeight="16220" xr2:uid="{57A1D48D-81E7-2F47-BAE4-CA7D18EFF710}"/>
  </bookViews>
  <sheets>
    <sheet name="Sheet1" sheetId="1" r:id="rId1"/>
    <sheet name="question1" sheetId="2" r:id="rId2"/>
  </sheets>
  <definedNames>
    <definedName name="solver_adj" localSheetId="1" hidden="1">question1!$F$3:$F$7</definedName>
    <definedName name="solver_adj" localSheetId="0" hidden="1">Sheet1!$B$21:$E$22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itr" localSheetId="1" hidden="1">2147483647</definedName>
    <definedName name="solver_itr" localSheetId="0" hidden="1">2147483647</definedName>
    <definedName name="solver_lhs1" localSheetId="1" hidden="1">question1!$B$8:$E$8</definedName>
    <definedName name="solver_lhs1" localSheetId="0" hidden="1">Sheet1!$A$26:$A$28</definedName>
    <definedName name="solver_lhs2" localSheetId="1" hidden="1">question1!$F$3:$F$7</definedName>
    <definedName name="solver_lhs2" localSheetId="0" hidden="1">Sheet1!$B$21:$E$21</definedName>
    <definedName name="solver_lhs3" localSheetId="0" hidden="1">Sheet1!$B$21:$E$22</definedName>
    <definedName name="solver_lhs4" localSheetId="0" hidden="1">Sheet1!$B$23:$E$23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4</definedName>
    <definedName name="solver_opt" localSheetId="1" hidden="1">question1!$E$8</definedName>
    <definedName name="solver_opt" localSheetId="0" hidden="1">Sheet1!$F$26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hs1" localSheetId="1" hidden="1">0</definedName>
    <definedName name="solver_rhs1" localSheetId="0" hidden="1">Sheet1!$B$26:$B$28</definedName>
    <definedName name="solver_rhs2" localSheetId="1" hidden="1">question1!$H$3</definedName>
    <definedName name="solver_rhs2" localSheetId="0" hidden="1">Sheet1!$B$20:$E$20</definedName>
    <definedName name="solver_rhs3" localSheetId="0" hidden="1">integer</definedName>
    <definedName name="solver_rhs4" localSheetId="0" hidden="1">0</definedName>
    <definedName name="solver_rlx" localSheetId="1" hidden="1">2</definedName>
    <definedName name="solver_rlx" localSheetId="0" hidden="1">1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2" l="1"/>
  <c r="D37" i="2"/>
  <c r="C37" i="2"/>
  <c r="B37" i="2"/>
  <c r="E36" i="2"/>
  <c r="E35" i="2"/>
  <c r="E34" i="2"/>
  <c r="E33" i="2"/>
  <c r="E31" i="2"/>
  <c r="A27" i="2"/>
  <c r="A28" i="2" s="1"/>
  <c r="E26" i="2"/>
  <c r="D26" i="2"/>
  <c r="F26" i="2" s="1"/>
  <c r="A26" i="2"/>
  <c r="E23" i="2"/>
  <c r="D23" i="2"/>
  <c r="C23" i="2"/>
  <c r="B26" i="2" s="1"/>
  <c r="B27" i="2" s="1"/>
  <c r="B23" i="2"/>
  <c r="B8" i="2"/>
  <c r="C8" i="2" s="1"/>
  <c r="D8" i="2" s="1"/>
  <c r="E8" i="2" s="1"/>
  <c r="D26" i="1"/>
  <c r="A26" i="1"/>
  <c r="A27" i="1"/>
  <c r="A28" i="1" s="1"/>
  <c r="B23" i="1"/>
  <c r="B28" i="2" l="1"/>
  <c r="E31" i="1"/>
  <c r="E33" i="1"/>
  <c r="E35" i="1"/>
  <c r="F38" i="1" s="1"/>
  <c r="E34" i="1"/>
  <c r="E36" i="1"/>
  <c r="C37" i="1"/>
  <c r="D37" i="1"/>
  <c r="B37" i="1"/>
  <c r="E26" i="1"/>
  <c r="C23" i="1"/>
  <c r="D23" i="1"/>
  <c r="E23" i="1"/>
  <c r="B8" i="1"/>
  <c r="C8" i="1" s="1"/>
  <c r="D8" i="1" s="1"/>
  <c r="E8" i="1" s="1"/>
  <c r="B26" i="1" l="1"/>
  <c r="F26" i="1"/>
  <c r="B27" i="1" l="1"/>
  <c r="B28" i="1" s="1"/>
</calcChain>
</file>

<file path=xl/sharedStrings.xml><?xml version="1.0" encoding="utf-8"?>
<sst xmlns="http://schemas.openxmlformats.org/spreadsheetml/2006/main" count="104" uniqueCount="42">
  <si>
    <t>A</t>
  </si>
  <si>
    <t>B</t>
  </si>
  <si>
    <t>C</t>
  </si>
  <si>
    <t>D</t>
  </si>
  <si>
    <t>E</t>
  </si>
  <si>
    <t>Time</t>
  </si>
  <si>
    <t>investment</t>
  </si>
  <si>
    <t>cash</t>
  </si>
  <si>
    <t>initial capital</t>
  </si>
  <si>
    <t>objective</t>
  </si>
  <si>
    <t>constraint</t>
  </si>
  <si>
    <t>Questio1</t>
  </si>
  <si>
    <t>Question2</t>
  </si>
  <si>
    <t>bid</t>
  </si>
  <si>
    <t>ask</t>
  </si>
  <si>
    <t>bond1</t>
  </si>
  <si>
    <t>bond2</t>
  </si>
  <si>
    <t>bond3</t>
  </si>
  <si>
    <t>bond4</t>
  </si>
  <si>
    <t>year1</t>
  </si>
  <si>
    <t>year2</t>
  </si>
  <si>
    <t>year3</t>
  </si>
  <si>
    <t>sell</t>
  </si>
  <si>
    <t>buy</t>
  </si>
  <si>
    <t>initial position</t>
  </si>
  <si>
    <t>new position</t>
  </si>
  <si>
    <t>reward in each episode</t>
  </si>
  <si>
    <t>initial</t>
  </si>
  <si>
    <t>new</t>
  </si>
  <si>
    <t>cashflow</t>
  </si>
  <si>
    <t>in</t>
  </si>
  <si>
    <t>out</t>
  </si>
  <si>
    <t>question3</t>
  </si>
  <si>
    <t>AVE</t>
  </si>
  <si>
    <t>restriction</t>
  </si>
  <si>
    <t>min</t>
  </si>
  <si>
    <t>max</t>
  </si>
  <si>
    <t>weight</t>
  </si>
  <si>
    <t>capital</t>
  </si>
  <si>
    <t>return</t>
  </si>
  <si>
    <t>weighted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</si>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</sst>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Fill="1" applyBorder="1"/>
    <xf numFmtId="0" fontId="1" fillId="0" borderId="1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ont="1"/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78A9-4B05-1D4A-9261-C30EE1630491}">
  <dimension ref="A1:I38"/>
  <sheetViews>
    <sheetView tabSelected="1" workbookViewId="0">
      <selection activeCell="B23" sqref="B23"/>
    </sheetView>
  </sheetViews>
  <sheetFormatPr baseColWidth="10" defaultRowHeight="16"/>
  <cols>
    <col min="1" max="1" width="13.1640625" customWidth="1"/>
    <col min="3" max="4" width="12.1640625" bestFit="1" customWidth="1"/>
  </cols>
  <sheetData>
    <row r="1" spans="1:8" ht="18" thickTop="1" thickBot="1">
      <c r="A1" s="13" t="s">
        <v>11</v>
      </c>
      <c r="B1" s="18" t="s">
        <v>5</v>
      </c>
      <c r="C1" s="18"/>
      <c r="D1" s="18"/>
      <c r="E1" s="18"/>
    </row>
    <row r="2" spans="1:8" ht="18" thickTop="1" thickBot="1">
      <c r="B2" s="4">
        <v>0</v>
      </c>
      <c r="C2" s="4">
        <v>1</v>
      </c>
      <c r="D2" s="4">
        <v>2</v>
      </c>
      <c r="E2" s="4">
        <v>3</v>
      </c>
      <c r="F2" s="3" t="s">
        <v>6</v>
      </c>
      <c r="G2" s="3" t="s">
        <v>8</v>
      </c>
      <c r="H2" s="3" t="s">
        <v>10</v>
      </c>
    </row>
    <row r="3" spans="1:8" ht="17" thickTop="1">
      <c r="A3" s="1" t="s">
        <v>0</v>
      </c>
      <c r="B3" s="5">
        <v>-1</v>
      </c>
      <c r="C3" s="6">
        <v>0.5</v>
      </c>
      <c r="D3" s="6">
        <v>1</v>
      </c>
      <c r="E3" s="7">
        <v>0</v>
      </c>
      <c r="F3">
        <v>60000</v>
      </c>
      <c r="G3">
        <v>100000</v>
      </c>
      <c r="H3">
        <v>75000</v>
      </c>
    </row>
    <row r="4" spans="1:8">
      <c r="A4" s="1" t="s">
        <v>1</v>
      </c>
      <c r="B4" s="8">
        <v>-1</v>
      </c>
      <c r="C4" s="1">
        <v>1.2</v>
      </c>
      <c r="D4" s="1">
        <v>0</v>
      </c>
      <c r="E4" s="9">
        <v>0</v>
      </c>
      <c r="F4">
        <v>0</v>
      </c>
    </row>
    <row r="5" spans="1:8">
      <c r="A5" s="1" t="s">
        <v>2</v>
      </c>
      <c r="B5" s="8">
        <v>0</v>
      </c>
      <c r="C5" s="1">
        <v>-1</v>
      </c>
      <c r="D5" s="1">
        <v>0.5</v>
      </c>
      <c r="E5" s="9">
        <v>1</v>
      </c>
      <c r="F5" s="2">
        <v>29999.999999999996</v>
      </c>
    </row>
    <row r="6" spans="1:8">
      <c r="A6" s="1" t="s">
        <v>3</v>
      </c>
      <c r="B6" s="8">
        <v>-1</v>
      </c>
      <c r="C6" s="1">
        <v>0</v>
      </c>
      <c r="D6" s="1">
        <v>0</v>
      </c>
      <c r="E6" s="9">
        <v>1.9</v>
      </c>
      <c r="F6" s="2">
        <v>40000</v>
      </c>
    </row>
    <row r="7" spans="1:8" ht="17" thickBot="1">
      <c r="A7" s="1" t="s">
        <v>4</v>
      </c>
      <c r="B7" s="10">
        <v>0</v>
      </c>
      <c r="C7" s="4">
        <v>0</v>
      </c>
      <c r="D7" s="4">
        <v>-1</v>
      </c>
      <c r="E7" s="11">
        <v>1.5</v>
      </c>
      <c r="F7" s="2">
        <v>75000</v>
      </c>
    </row>
    <row r="8" spans="1:8" ht="17" thickTop="1">
      <c r="A8" s="12" t="s">
        <v>7</v>
      </c>
      <c r="B8" s="2">
        <f>G3+SUMPRODUCT(B3:B7,F3:F7)</f>
        <v>0</v>
      </c>
      <c r="C8" s="2">
        <f>1.08*B8+SUMPRODUCT(C3:C7,F3:F7)</f>
        <v>3.637978807091713E-12</v>
      </c>
      <c r="D8" s="2">
        <f>1.08*C8+SUMPRODUCT(D3:D7,F3:F7)</f>
        <v>3.9290171116590502E-12</v>
      </c>
      <c r="E8" s="2">
        <f>1.08*D8+SUMPRODUCT(E3:E7,F3:F7)</f>
        <v>218500</v>
      </c>
    </row>
    <row r="9" spans="1:8">
      <c r="E9" s="3" t="s">
        <v>9</v>
      </c>
    </row>
    <row r="10" spans="1:8" ht="17" thickBot="1"/>
    <row r="11" spans="1:8" ht="18" thickTop="1" thickBot="1">
      <c r="A11" s="13" t="s">
        <v>12</v>
      </c>
      <c r="B11" t="s">
        <v>15</v>
      </c>
      <c r="C11" t="s">
        <v>16</v>
      </c>
      <c r="D11" t="s">
        <v>17</v>
      </c>
      <c r="E11" t="s">
        <v>18</v>
      </c>
    </row>
    <row r="12" spans="1:8" ht="17" thickTop="1">
      <c r="A12" t="s">
        <v>13</v>
      </c>
      <c r="B12">
        <v>980</v>
      </c>
      <c r="C12">
        <v>960</v>
      </c>
      <c r="D12">
        <v>970</v>
      </c>
      <c r="E12">
        <v>940</v>
      </c>
    </row>
    <row r="13" spans="1:8">
      <c r="A13" t="s">
        <v>14</v>
      </c>
      <c r="B13">
        <v>990</v>
      </c>
      <c r="C13">
        <v>972</v>
      </c>
      <c r="D13">
        <v>985</v>
      </c>
      <c r="E13">
        <v>954</v>
      </c>
    </row>
    <row r="15" spans="1:8">
      <c r="B15" t="s">
        <v>15</v>
      </c>
      <c r="C15" t="s">
        <v>16</v>
      </c>
      <c r="D15" t="s">
        <v>17</v>
      </c>
      <c r="E15" t="s">
        <v>18</v>
      </c>
    </row>
    <row r="16" spans="1:8">
      <c r="A16" t="s">
        <v>19</v>
      </c>
      <c r="B16">
        <v>100</v>
      </c>
      <c r="C16">
        <v>70</v>
      </c>
      <c r="D16">
        <v>80</v>
      </c>
      <c r="E16">
        <v>60</v>
      </c>
    </row>
    <row r="17" spans="1:9">
      <c r="A17" t="s">
        <v>20</v>
      </c>
      <c r="B17">
        <v>110</v>
      </c>
      <c r="C17">
        <v>80</v>
      </c>
      <c r="D17">
        <v>90</v>
      </c>
      <c r="E17">
        <v>50</v>
      </c>
    </row>
    <row r="18" spans="1:9">
      <c r="A18" t="s">
        <v>21</v>
      </c>
      <c r="B18">
        <v>1100</v>
      </c>
      <c r="C18">
        <v>1090</v>
      </c>
      <c r="D18">
        <v>1020</v>
      </c>
      <c r="E18">
        <v>1110</v>
      </c>
    </row>
    <row r="20" spans="1:9" ht="17" thickBot="1">
      <c r="A20" t="s">
        <v>24</v>
      </c>
      <c r="B20">
        <v>100</v>
      </c>
      <c r="C20">
        <v>100</v>
      </c>
      <c r="D20">
        <v>100</v>
      </c>
      <c r="E20">
        <v>100</v>
      </c>
    </row>
    <row r="21" spans="1:9" ht="17" thickTop="1">
      <c r="A21" t="s">
        <v>22</v>
      </c>
      <c r="B21" s="5">
        <v>0</v>
      </c>
      <c r="C21" s="6">
        <v>100</v>
      </c>
      <c r="D21" s="6">
        <v>100</v>
      </c>
      <c r="E21" s="7">
        <v>100</v>
      </c>
    </row>
    <row r="22" spans="1:9" ht="17" thickBot="1">
      <c r="A22" t="s">
        <v>23</v>
      </c>
      <c r="B22" s="10">
        <v>278</v>
      </c>
      <c r="C22" s="4">
        <v>0</v>
      </c>
      <c r="D22" s="4">
        <v>0</v>
      </c>
      <c r="E22" s="11">
        <v>0</v>
      </c>
    </row>
    <row r="23" spans="1:9" ht="17" thickTop="1">
      <c r="A23" t="s">
        <v>25</v>
      </c>
      <c r="B23">
        <f>B20-B21+B22</f>
        <v>378</v>
      </c>
      <c r="C23">
        <f t="shared" ref="C23:E23" si="0">C20-C21+C22</f>
        <v>0</v>
      </c>
      <c r="D23">
        <f t="shared" si="0"/>
        <v>0</v>
      </c>
      <c r="E23">
        <f t="shared" si="0"/>
        <v>0</v>
      </c>
    </row>
    <row r="24" spans="1:9">
      <c r="A24" s="19" t="s">
        <v>26</v>
      </c>
      <c r="B24" s="19"/>
      <c r="D24" s="19" t="s">
        <v>29</v>
      </c>
      <c r="E24" s="19"/>
    </row>
    <row r="25" spans="1:9">
      <c r="A25" t="s">
        <v>27</v>
      </c>
      <c r="B25" t="s">
        <v>28</v>
      </c>
      <c r="D25" t="s">
        <v>30</v>
      </c>
      <c r="E25" t="s">
        <v>31</v>
      </c>
      <c r="F25" t="s">
        <v>9</v>
      </c>
    </row>
    <row r="26" spans="1:9">
      <c r="A26">
        <f>SUMPRODUCT(B16:E16,B20:E20)</f>
        <v>31000</v>
      </c>
      <c r="B26">
        <f>SUMPRODUCT(B16:E16,B23:E23)</f>
        <v>37800</v>
      </c>
      <c r="D26">
        <f>SUMPRODUCT(B21:E21,B12:E12)</f>
        <v>287000</v>
      </c>
      <c r="E26">
        <f>SUMPRODUCT(B22:E22,B13:E13)</f>
        <v>275220</v>
      </c>
      <c r="F26">
        <f>D26-E26</f>
        <v>11780</v>
      </c>
    </row>
    <row r="27" spans="1:9">
      <c r="A27">
        <f>SUMPRODUCT(B17:E17,B20:E20)+1.05*A26</f>
        <v>65550</v>
      </c>
      <c r="B27">
        <f>SUMPRODUCT(B17:E17,B23:E23)+1.05*B26</f>
        <v>81270</v>
      </c>
    </row>
    <row r="28" spans="1:9">
      <c r="A28">
        <f>SUMPRODUCT(B18:E18,B20:E20)+1.05*A27</f>
        <v>500827.5</v>
      </c>
      <c r="B28">
        <f>SUMPRODUCT(B18:E18,B23:E23)+1.05*B27</f>
        <v>501133.5</v>
      </c>
    </row>
    <row r="29" spans="1:9" ht="17" thickBot="1"/>
    <row r="30" spans="1:9" ht="18" thickTop="1" thickBot="1">
      <c r="A30" s="13" t="s">
        <v>32</v>
      </c>
      <c r="B30" t="s">
        <v>0</v>
      </c>
      <c r="C30" t="s">
        <v>1</v>
      </c>
      <c r="D30" t="s">
        <v>2</v>
      </c>
      <c r="E30" s="3" t="s">
        <v>40</v>
      </c>
      <c r="G30" t="s">
        <v>34</v>
      </c>
      <c r="H30" t="s">
        <v>35</v>
      </c>
      <c r="I30" t="s">
        <v>36</v>
      </c>
    </row>
    <row r="31" spans="1:9" ht="17" thickTop="1">
      <c r="A31">
        <v>1</v>
      </c>
      <c r="B31" s="5">
        <v>0.45</v>
      </c>
      <c r="C31" s="6">
        <v>0.2</v>
      </c>
      <c r="D31" s="7">
        <v>0.25</v>
      </c>
      <c r="E31">
        <f>SUMPRODUCT(B31:D31,$B$36:$D$36)</f>
        <v>0.3461538461538462</v>
      </c>
      <c r="G31">
        <v>1</v>
      </c>
      <c r="H31">
        <v>0.25</v>
      </c>
      <c r="I31">
        <v>0.35</v>
      </c>
    </row>
    <row r="32" spans="1:9">
      <c r="A32">
        <v>2</v>
      </c>
      <c r="B32" s="8">
        <v>0.4</v>
      </c>
      <c r="C32" s="1">
        <v>0.1</v>
      </c>
      <c r="D32" s="9">
        <v>0.05</v>
      </c>
      <c r="E32">
        <v>0</v>
      </c>
      <c r="G32">
        <v>2</v>
      </c>
      <c r="H32">
        <v>0.15</v>
      </c>
      <c r="I32">
        <v>0.25</v>
      </c>
    </row>
    <row r="33" spans="1:9">
      <c r="A33">
        <v>3</v>
      </c>
      <c r="B33" s="8">
        <v>0.1</v>
      </c>
      <c r="C33" s="1">
        <v>0.6</v>
      </c>
      <c r="D33" s="9">
        <v>0.05</v>
      </c>
      <c r="E33">
        <f>SUMPRODUCT(B33:D33,$B$36:$D$36)</f>
        <v>0.20384615384615384</v>
      </c>
      <c r="G33">
        <v>3</v>
      </c>
      <c r="H33">
        <v>0.2</v>
      </c>
      <c r="I33">
        <v>0.3</v>
      </c>
    </row>
    <row r="34" spans="1:9" ht="17" thickBot="1">
      <c r="A34">
        <v>4</v>
      </c>
      <c r="B34" s="10">
        <v>0.05</v>
      </c>
      <c r="C34" s="4">
        <v>0.1</v>
      </c>
      <c r="D34" s="11">
        <v>0.65</v>
      </c>
      <c r="E34">
        <f>SUMPRODUCT(B34:D34,$B$36:$D$36)</f>
        <v>0.2</v>
      </c>
      <c r="G34">
        <v>4</v>
      </c>
      <c r="H34">
        <v>0.2</v>
      </c>
      <c r="I34">
        <v>0.3</v>
      </c>
    </row>
    <row r="35" spans="1:9" ht="18" thickTop="1" thickBot="1">
      <c r="A35" t="s">
        <v>33</v>
      </c>
      <c r="B35">
        <v>0.17</v>
      </c>
      <c r="C35">
        <v>0.14000000000000001</v>
      </c>
      <c r="D35">
        <v>0.1</v>
      </c>
      <c r="E35">
        <f>SUMPRODUCT(B35:D35,$B$36:$D$36)</f>
        <v>0.14692307692307693</v>
      </c>
      <c r="F35" s="3" t="s">
        <v>9</v>
      </c>
    </row>
    <row r="36" spans="1:9" ht="18" thickTop="1" thickBot="1">
      <c r="A36" t="s">
        <v>37</v>
      </c>
      <c r="B36" s="14">
        <v>0.53846153846153844</v>
      </c>
      <c r="C36" s="15">
        <v>0.23076923076923081</v>
      </c>
      <c r="D36" s="16">
        <v>0.23076923076923075</v>
      </c>
      <c r="E36" s="17">
        <f>SUM(B36:D36)</f>
        <v>1</v>
      </c>
      <c r="F36" s="3" t="s">
        <v>41</v>
      </c>
      <c r="G36" s="2">
        <v>1</v>
      </c>
    </row>
    <row r="37" spans="1:9" ht="17" thickTop="1">
      <c r="A37" t="s">
        <v>6</v>
      </c>
      <c r="B37">
        <f>B36*$F$37</f>
        <v>2692307.692307692</v>
      </c>
      <c r="C37">
        <f t="shared" ref="C37:D37" si="1">C36*$F$37</f>
        <v>1153846.153846154</v>
      </c>
      <c r="D37">
        <f t="shared" si="1"/>
        <v>1153846.1538461538</v>
      </c>
      <c r="E37" s="3" t="s">
        <v>38</v>
      </c>
      <c r="F37">
        <v>5000000</v>
      </c>
    </row>
    <row r="38" spans="1:9">
      <c r="E38" t="s">
        <v>39</v>
      </c>
      <c r="F38">
        <f>E35*F37</f>
        <v>734615.38461538462</v>
      </c>
    </row>
  </sheetData>
  <mergeCells count="3">
    <mergeCell ref="B1:E1"/>
    <mergeCell ref="A24:B24"/>
    <mergeCell ref="D24:E2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1176-2767-6640-9F1A-5CC8DED91533}">
  <dimension ref="A1:I38"/>
  <sheetViews>
    <sheetView workbookViewId="0">
      <selection activeCell="B22" sqref="B22"/>
    </sheetView>
  </sheetViews>
  <sheetFormatPr baseColWidth="10" defaultRowHeight="16"/>
  <cols>
    <col min="1" max="1" width="13.1640625" customWidth="1"/>
    <col min="3" max="4" width="12.1640625" bestFit="1" customWidth="1"/>
  </cols>
  <sheetData>
    <row r="1" spans="1:8" ht="18" thickTop="1" thickBot="1">
      <c r="A1" s="13" t="s">
        <v>11</v>
      </c>
      <c r="B1" s="18" t="s">
        <v>5</v>
      </c>
      <c r="C1" s="18"/>
      <c r="D1" s="18"/>
      <c r="E1" s="18"/>
    </row>
    <row r="2" spans="1:8" ht="18" thickTop="1" thickBot="1">
      <c r="B2" s="4">
        <v>0</v>
      </c>
      <c r="C2" s="4">
        <v>1</v>
      </c>
      <c r="D2" s="4">
        <v>2</v>
      </c>
      <c r="E2" s="4">
        <v>3</v>
      </c>
      <c r="F2" s="3" t="s">
        <v>6</v>
      </c>
      <c r="G2" s="3" t="s">
        <v>8</v>
      </c>
      <c r="H2" s="3" t="s">
        <v>10</v>
      </c>
    </row>
    <row r="3" spans="1:8" ht="17" thickTop="1">
      <c r="A3" s="1" t="s">
        <v>0</v>
      </c>
      <c r="B3" s="5">
        <v>-1</v>
      </c>
      <c r="C3" s="6">
        <v>0.5</v>
      </c>
      <c r="D3" s="6">
        <v>1</v>
      </c>
      <c r="E3" s="7">
        <v>0</v>
      </c>
      <c r="F3">
        <v>60000</v>
      </c>
      <c r="G3">
        <v>100000</v>
      </c>
      <c r="H3">
        <v>75000</v>
      </c>
    </row>
    <row r="4" spans="1:8">
      <c r="A4" s="1" t="s">
        <v>1</v>
      </c>
      <c r="B4" s="8">
        <v>-1</v>
      </c>
      <c r="C4" s="1">
        <v>1.2</v>
      </c>
      <c r="D4" s="1">
        <v>0</v>
      </c>
      <c r="E4" s="9">
        <v>0</v>
      </c>
      <c r="F4">
        <v>0</v>
      </c>
    </row>
    <row r="5" spans="1:8">
      <c r="A5" s="1" t="s">
        <v>2</v>
      </c>
      <c r="B5" s="8">
        <v>0</v>
      </c>
      <c r="C5" s="1">
        <v>-1</v>
      </c>
      <c r="D5" s="1">
        <v>0.5</v>
      </c>
      <c r="E5" s="9">
        <v>1</v>
      </c>
      <c r="F5" s="2">
        <v>29999.999999999996</v>
      </c>
    </row>
    <row r="6" spans="1:8">
      <c r="A6" s="1" t="s">
        <v>3</v>
      </c>
      <c r="B6" s="8">
        <v>-1</v>
      </c>
      <c r="C6" s="1">
        <v>0</v>
      </c>
      <c r="D6" s="1">
        <v>0</v>
      </c>
      <c r="E6" s="9">
        <v>1.9</v>
      </c>
      <c r="F6" s="2">
        <v>40000</v>
      </c>
    </row>
    <row r="7" spans="1:8" ht="17" thickBot="1">
      <c r="A7" s="1" t="s">
        <v>4</v>
      </c>
      <c r="B7" s="10">
        <v>0</v>
      </c>
      <c r="C7" s="4">
        <v>0</v>
      </c>
      <c r="D7" s="4">
        <v>-1</v>
      </c>
      <c r="E7" s="11">
        <v>1.5</v>
      </c>
      <c r="F7" s="2">
        <v>75000</v>
      </c>
    </row>
    <row r="8" spans="1:8" ht="17" thickTop="1">
      <c r="A8" s="12" t="s">
        <v>7</v>
      </c>
      <c r="B8" s="2">
        <f>G3+SUMPRODUCT(B3:B7,F3:F7)</f>
        <v>0</v>
      </c>
      <c r="C8" s="2">
        <f>1.08*B8+SUMPRODUCT(C3:C7,F3:F7)</f>
        <v>3.637978807091713E-12</v>
      </c>
      <c r="D8" s="2">
        <f>1.08*C8+SUMPRODUCT(D3:D7,F3:F7)</f>
        <v>3.9290171116590502E-12</v>
      </c>
      <c r="E8" s="2">
        <f>1.08*D8+SUMPRODUCT(E3:E7,F3:F7)</f>
        <v>218500</v>
      </c>
    </row>
    <row r="9" spans="1:8">
      <c r="E9" s="3" t="s">
        <v>9</v>
      </c>
    </row>
    <row r="10" spans="1:8" ht="17" thickBot="1"/>
    <row r="11" spans="1:8" ht="18" thickTop="1" thickBot="1">
      <c r="A11" s="13" t="s">
        <v>12</v>
      </c>
      <c r="B11" t="s">
        <v>15</v>
      </c>
      <c r="C11" t="s">
        <v>16</v>
      </c>
      <c r="D11" t="s">
        <v>17</v>
      </c>
      <c r="E11" t="s">
        <v>18</v>
      </c>
    </row>
    <row r="12" spans="1:8" ht="17" thickTop="1">
      <c r="A12" t="s">
        <v>13</v>
      </c>
      <c r="B12">
        <v>980</v>
      </c>
      <c r="C12">
        <v>960</v>
      </c>
      <c r="D12">
        <v>970</v>
      </c>
      <c r="E12">
        <v>940</v>
      </c>
    </row>
    <row r="13" spans="1:8">
      <c r="A13" t="s">
        <v>14</v>
      </c>
      <c r="B13">
        <v>990</v>
      </c>
      <c r="C13">
        <v>972</v>
      </c>
      <c r="D13">
        <v>985</v>
      </c>
      <c r="E13">
        <v>954</v>
      </c>
    </row>
    <row r="15" spans="1:8">
      <c r="B15" t="s">
        <v>15</v>
      </c>
      <c r="C15" t="s">
        <v>16</v>
      </c>
      <c r="D15" t="s">
        <v>17</v>
      </c>
      <c r="E15" t="s">
        <v>18</v>
      </c>
    </row>
    <row r="16" spans="1:8">
      <c r="A16" t="s">
        <v>19</v>
      </c>
      <c r="B16">
        <v>100</v>
      </c>
      <c r="C16">
        <v>70</v>
      </c>
      <c r="D16">
        <v>80</v>
      </c>
      <c r="E16">
        <v>60</v>
      </c>
    </row>
    <row r="17" spans="1:9">
      <c r="A17" t="s">
        <v>20</v>
      </c>
      <c r="B17">
        <v>110</v>
      </c>
      <c r="C17">
        <v>80</v>
      </c>
      <c r="D17">
        <v>90</v>
      </c>
      <c r="E17">
        <v>50</v>
      </c>
    </row>
    <row r="18" spans="1:9">
      <c r="A18" t="s">
        <v>21</v>
      </c>
      <c r="B18">
        <v>1100</v>
      </c>
      <c r="C18">
        <v>1090</v>
      </c>
      <c r="D18">
        <v>1020</v>
      </c>
      <c r="E18">
        <v>1110</v>
      </c>
    </row>
    <row r="20" spans="1:9" ht="17" thickBot="1">
      <c r="A20" t="s">
        <v>24</v>
      </c>
      <c r="B20">
        <v>100</v>
      </c>
      <c r="C20">
        <v>100</v>
      </c>
      <c r="D20">
        <v>100</v>
      </c>
      <c r="E20">
        <v>100</v>
      </c>
    </row>
    <row r="21" spans="1:9" ht="17" thickTop="1">
      <c r="A21" t="s">
        <v>22</v>
      </c>
      <c r="B21" s="5">
        <v>0</v>
      </c>
      <c r="C21" s="6">
        <v>100</v>
      </c>
      <c r="D21" s="6">
        <v>100</v>
      </c>
      <c r="E21" s="7">
        <v>100</v>
      </c>
    </row>
    <row r="22" spans="1:9" ht="17" thickBot="1">
      <c r="A22" t="s">
        <v>23</v>
      </c>
      <c r="B22" s="10">
        <v>277.76918725250039</v>
      </c>
      <c r="C22" s="4">
        <v>0</v>
      </c>
      <c r="D22" s="4">
        <v>0</v>
      </c>
      <c r="E22" s="11">
        <v>0</v>
      </c>
    </row>
    <row r="23" spans="1:9" ht="17" thickTop="1">
      <c r="A23" t="s">
        <v>25</v>
      </c>
      <c r="B23">
        <f>B20-B21+B22</f>
        <v>377.76918725250039</v>
      </c>
      <c r="C23">
        <f t="shared" ref="C23:E23" si="0">C20-C21+C22</f>
        <v>0</v>
      </c>
      <c r="D23">
        <f t="shared" si="0"/>
        <v>0</v>
      </c>
      <c r="E23">
        <f t="shared" si="0"/>
        <v>0</v>
      </c>
    </row>
    <row r="24" spans="1:9">
      <c r="A24" s="19" t="s">
        <v>26</v>
      </c>
      <c r="B24" s="19"/>
      <c r="D24" s="19" t="s">
        <v>29</v>
      </c>
      <c r="E24" s="19"/>
    </row>
    <row r="25" spans="1:9">
      <c r="A25" t="s">
        <v>27</v>
      </c>
      <c r="B25" t="s">
        <v>28</v>
      </c>
      <c r="D25" t="s">
        <v>30</v>
      </c>
      <c r="E25" t="s">
        <v>31</v>
      </c>
      <c r="F25" t="s">
        <v>9</v>
      </c>
    </row>
    <row r="26" spans="1:9">
      <c r="A26">
        <f>SUMPRODUCT(B16:E16,B20:E20)</f>
        <v>31000</v>
      </c>
      <c r="B26">
        <f>SUMPRODUCT(B16:E16,B23:E23)</f>
        <v>37776.918725250041</v>
      </c>
      <c r="D26">
        <f>SUMPRODUCT(B21:E21,B12:E12)</f>
        <v>287000</v>
      </c>
      <c r="E26">
        <f>SUMPRODUCT(B22:E22,B13:E13)</f>
        <v>274991.49537997536</v>
      </c>
      <c r="F26">
        <f>D26-E26</f>
        <v>12008.504620024643</v>
      </c>
    </row>
    <row r="27" spans="1:9">
      <c r="A27">
        <f>SUMPRODUCT(B17:E17,B20:E20)+1.05*A26</f>
        <v>65550</v>
      </c>
      <c r="B27">
        <f>SUMPRODUCT(B17:E17,B23:E23)+1.05*B26</f>
        <v>81220.375259287597</v>
      </c>
    </row>
    <row r="28" spans="1:9">
      <c r="A28">
        <f>SUMPRODUCT(B18:E18,B20:E20)+1.05*A27</f>
        <v>500827.5</v>
      </c>
      <c r="B28">
        <f>SUMPRODUCT(B18:E18,B23:E23)+1.05*B27</f>
        <v>500827.50000000244</v>
      </c>
    </row>
    <row r="29" spans="1:9" ht="17" thickBot="1"/>
    <row r="30" spans="1:9" ht="18" thickTop="1" thickBot="1">
      <c r="A30" s="13" t="s">
        <v>32</v>
      </c>
      <c r="B30" t="s">
        <v>0</v>
      </c>
      <c r="C30" t="s">
        <v>1</v>
      </c>
      <c r="D30" t="s">
        <v>2</v>
      </c>
      <c r="E30" s="3" t="s">
        <v>40</v>
      </c>
      <c r="G30" t="s">
        <v>34</v>
      </c>
      <c r="H30" t="s">
        <v>35</v>
      </c>
      <c r="I30" t="s">
        <v>36</v>
      </c>
    </row>
    <row r="31" spans="1:9" ht="17" thickTop="1">
      <c r="A31">
        <v>1</v>
      </c>
      <c r="B31" s="5">
        <v>0.45</v>
      </c>
      <c r="C31" s="6">
        <v>0.2</v>
      </c>
      <c r="D31" s="7">
        <v>0.25</v>
      </c>
      <c r="E31">
        <f>SUMPRODUCT(B31:D31,$B$36:$D$36)</f>
        <v>0.3461538461538462</v>
      </c>
      <c r="G31">
        <v>1</v>
      </c>
      <c r="H31">
        <v>0.25</v>
      </c>
      <c r="I31">
        <v>0.35</v>
      </c>
    </row>
    <row r="32" spans="1:9">
      <c r="A32">
        <v>2</v>
      </c>
      <c r="B32" s="8">
        <v>0.4</v>
      </c>
      <c r="C32" s="1">
        <v>0.1</v>
      </c>
      <c r="D32" s="9">
        <v>0.05</v>
      </c>
      <c r="E32">
        <v>0</v>
      </c>
      <c r="G32">
        <v>2</v>
      </c>
      <c r="H32">
        <v>0.15</v>
      </c>
      <c r="I32">
        <v>0.25</v>
      </c>
    </row>
    <row r="33" spans="1:9">
      <c r="A33">
        <v>3</v>
      </c>
      <c r="B33" s="8">
        <v>0.1</v>
      </c>
      <c r="C33" s="1">
        <v>0.6</v>
      </c>
      <c r="D33" s="9">
        <v>0.05</v>
      </c>
      <c r="E33">
        <f>SUMPRODUCT(B33:D33,$B$36:$D$36)</f>
        <v>0.20384615384615384</v>
      </c>
      <c r="G33">
        <v>3</v>
      </c>
      <c r="H33">
        <v>0.2</v>
      </c>
      <c r="I33">
        <v>0.3</v>
      </c>
    </row>
    <row r="34" spans="1:9" ht="17" thickBot="1">
      <c r="A34">
        <v>4</v>
      </c>
      <c r="B34" s="10">
        <v>0.05</v>
      </c>
      <c r="C34" s="4">
        <v>0.1</v>
      </c>
      <c r="D34" s="11">
        <v>0.65</v>
      </c>
      <c r="E34">
        <f>SUMPRODUCT(B34:D34,$B$36:$D$36)</f>
        <v>0.2</v>
      </c>
      <c r="G34">
        <v>4</v>
      </c>
      <c r="H34">
        <v>0.2</v>
      </c>
      <c r="I34">
        <v>0.3</v>
      </c>
    </row>
    <row r="35" spans="1:9" ht="18" thickTop="1" thickBot="1">
      <c r="A35" t="s">
        <v>33</v>
      </c>
      <c r="B35">
        <v>0.17</v>
      </c>
      <c r="C35">
        <v>0.14000000000000001</v>
      </c>
      <c r="D35">
        <v>0.1</v>
      </c>
      <c r="E35">
        <f>SUMPRODUCT(B35:D35,$B$36:$D$36)</f>
        <v>0.14692307692307693</v>
      </c>
      <c r="F35" s="3" t="s">
        <v>9</v>
      </c>
    </row>
    <row r="36" spans="1:9" ht="18" thickTop="1" thickBot="1">
      <c r="A36" t="s">
        <v>37</v>
      </c>
      <c r="B36" s="14">
        <v>0.53846153846153844</v>
      </c>
      <c r="C36" s="15">
        <v>0.23076923076923081</v>
      </c>
      <c r="D36" s="16">
        <v>0.23076923076923075</v>
      </c>
      <c r="E36" s="17">
        <f>SUM(B36:D36)</f>
        <v>1</v>
      </c>
      <c r="F36" s="3" t="s">
        <v>41</v>
      </c>
      <c r="G36" s="2">
        <v>1</v>
      </c>
    </row>
    <row r="37" spans="1:9" ht="17" thickTop="1">
      <c r="A37" t="s">
        <v>6</v>
      </c>
      <c r="B37">
        <f>B36*$F$37</f>
        <v>2692307.692307692</v>
      </c>
      <c r="C37">
        <f t="shared" ref="C37:D37" si="1">C36*$F$37</f>
        <v>1153846.153846154</v>
      </c>
      <c r="D37">
        <f t="shared" si="1"/>
        <v>1153846.1538461538</v>
      </c>
      <c r="E37" s="3" t="s">
        <v>38</v>
      </c>
      <c r="F37">
        <v>5000000</v>
      </c>
    </row>
    <row r="38" spans="1:9">
      <c r="E38" t="s">
        <v>39</v>
      </c>
      <c r="F38">
        <f>E35*F37</f>
        <v>734615.38461538462</v>
      </c>
    </row>
  </sheetData>
  <mergeCells count="3">
    <mergeCell ref="B1:E1"/>
    <mergeCell ref="A24:B24"/>
    <mergeCell ref="D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一夫 何</dc:creator>
  <cp:lastModifiedBy>一夫 何</cp:lastModifiedBy>
  <dcterms:created xsi:type="dcterms:W3CDTF">2019-09-24T14:43:44Z</dcterms:created>
  <dcterms:modified xsi:type="dcterms:W3CDTF">2019-09-24T19:12:11Z</dcterms:modified>
</cp:coreProperties>
</file>