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FINANCE\2018\"/>
    </mc:Choice>
  </mc:AlternateContent>
  <bookViews>
    <workbookView xWindow="0" yWindow="0" windowWidth="13605" windowHeight="9285" activeTab="1"/>
  </bookViews>
  <sheets>
    <sheet name="Problem 1" sheetId="1" r:id="rId1"/>
    <sheet name="Problem 2" sheetId="2" r:id="rId2"/>
    <sheet name="Problem 3" sheetId="3" r:id="rId3"/>
  </sheets>
  <definedNames>
    <definedName name="solver_adj" localSheetId="0" hidden="1">'Problem 1'!$I$3:$I$7</definedName>
    <definedName name="solver_adj" localSheetId="1" hidden="1">'Problem 2'!$B$12:$E$13</definedName>
    <definedName name="solver_adj" localSheetId="2" hidden="1">'Problem 3'!$B$10:$D$10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'Problem 1'!$B$9:$E$9</definedName>
    <definedName name="solver_lhs1" localSheetId="1" hidden="1">'Problem 2'!$B$14:$E$14</definedName>
    <definedName name="solver_lhs1" localSheetId="2" hidden="1">'Problem 3'!$B$14:$B$17</definedName>
    <definedName name="solver_lhs2" localSheetId="0" hidden="1">'Problem 1'!$I$3:$I$7</definedName>
    <definedName name="solver_lhs2" localSheetId="1" hidden="1">'Problem 2'!$G$7:$G$9</definedName>
    <definedName name="solver_lhs2" localSheetId="2" hidden="1">'Problem 3'!$B$14:$B$17</definedName>
    <definedName name="solver_lhs3" localSheetId="0" hidden="1">'Problem 1'!$B$9:$E$9</definedName>
    <definedName name="solver_lhs3" localSheetId="1" hidden="1">'Problem 2'!$G$7:$G$9</definedName>
    <definedName name="solver_lhs3" localSheetId="2" hidden="1">'Problem 3'!$E$10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'Problem 1'!$E$9</definedName>
    <definedName name="solver_opt" localSheetId="1" hidden="1">'Problem 2'!$G$15</definedName>
    <definedName name="solver_opt" localSheetId="2" hidden="1">'Problem 3'!$B$18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3" localSheetId="2" hidden="1">1</definedName>
    <definedName name="solver_rhs1" localSheetId="0" hidden="1">0</definedName>
    <definedName name="solver_rhs1" localSheetId="1" hidden="1">0</definedName>
    <definedName name="solver_rhs1" localSheetId="2" hidden="1">'Problem 3'!$D$14:$D$17</definedName>
    <definedName name="solver_rhs2" localSheetId="0" hidden="1">'Problem 1'!$G$8</definedName>
    <definedName name="solver_rhs2" localSheetId="1" hidden="1">'Problem 2'!$F$7:$F$9</definedName>
    <definedName name="solver_rhs2" localSheetId="2" hidden="1">'Problem 3'!$E$14:$E$17</definedName>
    <definedName name="solver_rhs3" localSheetId="0" hidden="1">0</definedName>
    <definedName name="solver_rhs3" localSheetId="1" hidden="1">'Problem 2'!$F$7:$F$9</definedName>
    <definedName name="solver_rhs3" localSheetId="2" hidden="1">'Problem 3'!$H$2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F7" i="2" l="1"/>
  <c r="B9" i="1" l="1"/>
  <c r="C9" i="1" s="1"/>
  <c r="D9" i="1" s="1"/>
  <c r="E9" i="1" s="1"/>
  <c r="E10" i="3" l="1"/>
  <c r="E16" i="3" s="1"/>
  <c r="B14" i="2"/>
  <c r="G12" i="2"/>
  <c r="G13" i="2"/>
  <c r="C14" i="2"/>
  <c r="D14" i="2"/>
  <c r="E14" i="2"/>
  <c r="F8" i="2"/>
  <c r="F9" i="2" s="1"/>
  <c r="B18" i="3"/>
  <c r="B17" i="3"/>
  <c r="B16" i="3"/>
  <c r="B15" i="3"/>
  <c r="B14" i="3"/>
  <c r="G7" i="2" l="1"/>
  <c r="G15" i="2"/>
  <c r="B19" i="3"/>
  <c r="D15" i="3"/>
  <c r="D17" i="3"/>
  <c r="E15" i="3"/>
  <c r="E17" i="3"/>
  <c r="D14" i="3"/>
  <c r="D16" i="3"/>
  <c r="E14" i="3"/>
  <c r="G8" i="2" l="1"/>
  <c r="G9" i="2" s="1"/>
</calcChain>
</file>

<file path=xl/sharedStrings.xml><?xml version="1.0" encoding="utf-8"?>
<sst xmlns="http://schemas.openxmlformats.org/spreadsheetml/2006/main" count="65" uniqueCount="51">
  <si>
    <t>Cash Flow at Time</t>
  </si>
  <si>
    <t>Investment A</t>
  </si>
  <si>
    <t>Investment B</t>
  </si>
  <si>
    <t>Investment C</t>
  </si>
  <si>
    <t>Investment D</t>
  </si>
  <si>
    <t>Investment E</t>
  </si>
  <si>
    <t>Cash Balance</t>
  </si>
  <si>
    <t>Amount</t>
  </si>
  <si>
    <t>Invested</t>
  </si>
  <si>
    <t>Total</t>
  </si>
  <si>
    <t xml:space="preserve">Initial </t>
  </si>
  <si>
    <t>Cash</t>
  </si>
  <si>
    <t>Maximum</t>
  </si>
  <si>
    <t>Investment</t>
  </si>
  <si>
    <t>Bid Price</t>
  </si>
  <si>
    <t>Ask Price</t>
  </si>
  <si>
    <t>Bond 1</t>
  </si>
  <si>
    <t>Bond 2</t>
  </si>
  <si>
    <t>Bond 3</t>
  </si>
  <si>
    <t>Bond 4</t>
  </si>
  <si>
    <t>Year 1</t>
  </si>
  <si>
    <t>Year 2</t>
  </si>
  <si>
    <t>Year 3</t>
  </si>
  <si>
    <t>Existing Portfolio</t>
  </si>
  <si>
    <t>Number Bought</t>
  </si>
  <si>
    <t>Number Sold</t>
  </si>
  <si>
    <t>New Portfolio</t>
  </si>
  <si>
    <t>Cash On Hand</t>
  </si>
  <si>
    <t>Existing</t>
  </si>
  <si>
    <t>New</t>
  </si>
  <si>
    <t>Payments</t>
  </si>
  <si>
    <t>Cash Flow</t>
  </si>
  <si>
    <t>Balance</t>
  </si>
  <si>
    <t>Funds</t>
  </si>
  <si>
    <t>Asset Categories</t>
  </si>
  <si>
    <t>Growth</t>
  </si>
  <si>
    <t>Global</t>
  </si>
  <si>
    <t>Income</t>
  </si>
  <si>
    <t>U.S. Large Capitalization Stocks</t>
  </si>
  <si>
    <t>U.S. Small Capitalization Stocks</t>
  </si>
  <si>
    <t>Foreign Stocks</t>
  </si>
  <si>
    <t>U.S. Bonds</t>
  </si>
  <si>
    <t>Average Annual Return</t>
  </si>
  <si>
    <t>Minimum</t>
  </si>
  <si>
    <t>Investment in Asset Categories (M$)</t>
  </si>
  <si>
    <t>Annual Return (in millions of $)</t>
  </si>
  <si>
    <t>Annual Return (in %)</t>
  </si>
  <si>
    <t>Bounds</t>
  </si>
  <si>
    <t>Investment in Funds (M$)</t>
  </si>
  <si>
    <t>Portfolio Bounds</t>
  </si>
  <si>
    <t>Capital (M$)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</si>
</sst>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0.000"/>
    <numFmt numFmtId="166" formatCode="0.0%"/>
  </numFmts>
  <fonts count="4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/>
      <right/>
      <top/>
      <bottom style="thick">
        <color indexed="17"/>
      </bottom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8"/>
      </right>
      <top/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22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8"/>
      </left>
      <right style="thin">
        <color indexed="22"/>
      </right>
      <top/>
      <bottom style="thin">
        <color indexed="8"/>
      </bottom>
      <diagonal/>
    </border>
    <border>
      <left style="thin">
        <color indexed="22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42" fontId="2" fillId="0" borderId="4" xfId="0" applyNumberFormat="1" applyFont="1" applyBorder="1"/>
    <xf numFmtId="42" fontId="2" fillId="2" borderId="5" xfId="0" applyNumberFormat="1" applyFont="1" applyFill="1" applyBorder="1"/>
    <xf numFmtId="42" fontId="2" fillId="2" borderId="6" xfId="0" applyNumberFormat="1" applyFont="1" applyFill="1" applyBorder="1"/>
    <xf numFmtId="44" fontId="2" fillId="0" borderId="2" xfId="0" applyNumberFormat="1" applyFont="1" applyBorder="1" applyAlignment="1">
      <alignment horizontal="center" vertical="center"/>
    </xf>
    <xf numFmtId="42" fontId="2" fillId="0" borderId="4" xfId="0" applyNumberFormat="1" applyFont="1" applyFill="1" applyBorder="1" applyAlignment="1">
      <alignment horizontal="center" vertical="center"/>
    </xf>
    <xf numFmtId="42" fontId="2" fillId="2" borderId="7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42" fontId="2" fillId="0" borderId="8" xfId="0" applyNumberFormat="1" applyFont="1" applyBorder="1"/>
    <xf numFmtId="42" fontId="2" fillId="0" borderId="9" xfId="0" applyNumberFormat="1" applyFont="1" applyBorder="1"/>
    <xf numFmtId="42" fontId="2" fillId="0" borderId="10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2" fontId="2" fillId="0" borderId="11" xfId="0" applyNumberFormat="1" applyFont="1" applyBorder="1" applyAlignment="1">
      <alignment horizontal="right"/>
    </xf>
    <xf numFmtId="42" fontId="2" fillId="0" borderId="12" xfId="0" applyNumberFormat="1" applyFont="1" applyBorder="1" applyAlignment="1">
      <alignment horizontal="right"/>
    </xf>
    <xf numFmtId="42" fontId="2" fillId="0" borderId="13" xfId="0" applyNumberFormat="1" applyFont="1" applyBorder="1" applyAlignment="1">
      <alignment horizontal="right"/>
    </xf>
    <xf numFmtId="42" fontId="2" fillId="0" borderId="14" xfId="0" applyNumberFormat="1" applyFont="1" applyBorder="1" applyAlignment="1">
      <alignment horizontal="right"/>
    </xf>
    <xf numFmtId="42" fontId="2" fillId="0" borderId="15" xfId="0" applyNumberFormat="1" applyFont="1" applyBorder="1" applyAlignment="1">
      <alignment horizontal="right"/>
    </xf>
    <xf numFmtId="42" fontId="2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center" wrapText="1"/>
    </xf>
    <xf numFmtId="6" fontId="2" fillId="0" borderId="0" xfId="0" applyNumberFormat="1" applyFont="1" applyAlignment="1">
      <alignment horizontal="right" vertical="top" wrapText="1"/>
    </xf>
    <xf numFmtId="42" fontId="2" fillId="0" borderId="18" xfId="0" applyNumberFormat="1" applyFont="1" applyBorder="1"/>
    <xf numFmtId="42" fontId="2" fillId="0" borderId="19" xfId="0" applyNumberFormat="1" applyFont="1" applyBorder="1"/>
    <xf numFmtId="0" fontId="2" fillId="0" borderId="20" xfId="0" applyFont="1" applyBorder="1" applyAlignment="1">
      <alignment horizontal="right" vertical="center" wrapText="1"/>
    </xf>
    <xf numFmtId="6" fontId="2" fillId="0" borderId="20" xfId="0" applyNumberFormat="1" applyFont="1" applyBorder="1" applyAlignment="1">
      <alignment horizontal="right" vertical="top" wrapText="1"/>
    </xf>
    <xf numFmtId="42" fontId="2" fillId="0" borderId="21" xfId="0" applyNumberFormat="1" applyFont="1" applyBorder="1"/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top" wrapText="1"/>
    </xf>
    <xf numFmtId="4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22" xfId="0" applyNumberFormat="1" applyFont="1" applyFill="1" applyBorder="1" applyAlignment="1">
      <alignment horizontal="right"/>
    </xf>
    <xf numFmtId="164" fontId="2" fillId="2" borderId="23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4" fontId="2" fillId="2" borderId="25" xfId="0" applyNumberFormat="1" applyFont="1" applyFill="1" applyBorder="1" applyAlignment="1">
      <alignment horizontal="right"/>
    </xf>
    <xf numFmtId="164" fontId="2" fillId="2" borderId="26" xfId="0" applyNumberFormat="1" applyFont="1" applyFill="1" applyBorder="1" applyAlignment="1">
      <alignment horizontal="right"/>
    </xf>
    <xf numFmtId="164" fontId="2" fillId="2" borderId="27" xfId="0" applyNumberFormat="1" applyFont="1" applyFill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right"/>
    </xf>
    <xf numFmtId="0" fontId="3" fillId="0" borderId="0" xfId="0" applyFont="1"/>
    <xf numFmtId="9" fontId="2" fillId="3" borderId="32" xfId="0" applyNumberFormat="1" applyFont="1" applyFill="1" applyBorder="1"/>
    <xf numFmtId="9" fontId="2" fillId="3" borderId="33" xfId="0" applyNumberFormat="1" applyFont="1" applyFill="1" applyBorder="1"/>
    <xf numFmtId="9" fontId="2" fillId="3" borderId="34" xfId="0" applyNumberFormat="1" applyFont="1" applyFill="1" applyBorder="1"/>
    <xf numFmtId="9" fontId="2" fillId="4" borderId="35" xfId="0" applyNumberFormat="1" applyFont="1" applyFill="1" applyBorder="1"/>
    <xf numFmtId="9" fontId="2" fillId="4" borderId="36" xfId="0" applyNumberFormat="1" applyFont="1" applyFill="1" applyBorder="1"/>
    <xf numFmtId="9" fontId="2" fillId="3" borderId="37" xfId="0" applyNumberFormat="1" applyFont="1" applyFill="1" applyBorder="1"/>
    <xf numFmtId="9" fontId="2" fillId="3" borderId="1" xfId="0" applyNumberFormat="1" applyFont="1" applyFill="1" applyBorder="1"/>
    <xf numFmtId="9" fontId="2" fillId="3" borderId="38" xfId="0" applyNumberFormat="1" applyFont="1" applyFill="1" applyBorder="1"/>
    <xf numFmtId="9" fontId="2" fillId="4" borderId="37" xfId="0" applyNumberFormat="1" applyFont="1" applyFill="1" applyBorder="1"/>
    <xf numFmtId="9" fontId="2" fillId="4" borderId="38" xfId="0" applyNumberFormat="1" applyFont="1" applyFill="1" applyBorder="1"/>
    <xf numFmtId="9" fontId="2" fillId="3" borderId="39" xfId="0" applyNumberFormat="1" applyFont="1" applyFill="1" applyBorder="1"/>
    <xf numFmtId="9" fontId="2" fillId="3" borderId="40" xfId="0" applyNumberFormat="1" applyFont="1" applyFill="1" applyBorder="1"/>
    <xf numFmtId="9" fontId="2" fillId="3" borderId="41" xfId="0" applyNumberFormat="1" applyFont="1" applyFill="1" applyBorder="1"/>
    <xf numFmtId="9" fontId="2" fillId="4" borderId="39" xfId="0" applyNumberFormat="1" applyFont="1" applyFill="1" applyBorder="1"/>
    <xf numFmtId="9" fontId="2" fillId="4" borderId="41" xfId="0" applyNumberFormat="1" applyFont="1" applyFill="1" applyBorder="1"/>
    <xf numFmtId="9" fontId="2" fillId="0" borderId="42" xfId="0" applyNumberFormat="1" applyFont="1" applyBorder="1"/>
    <xf numFmtId="9" fontId="2" fillId="0" borderId="43" xfId="0" applyNumberFormat="1" applyFont="1" applyBorder="1"/>
    <xf numFmtId="9" fontId="2" fillId="0" borderId="44" xfId="0" applyNumberFormat="1" applyFont="1" applyBorder="1"/>
    <xf numFmtId="165" fontId="2" fillId="2" borderId="45" xfId="0" applyNumberFormat="1" applyFont="1" applyFill="1" applyBorder="1"/>
    <xf numFmtId="165" fontId="2" fillId="2" borderId="46" xfId="0" applyNumberFormat="1" applyFont="1" applyFill="1" applyBorder="1"/>
    <xf numFmtId="165" fontId="2" fillId="2" borderId="47" xfId="0" applyNumberFormat="1" applyFont="1" applyFill="1" applyBorder="1"/>
    <xf numFmtId="165" fontId="2" fillId="0" borderId="48" xfId="0" applyNumberFormat="1" applyFont="1" applyBorder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65" fontId="2" fillId="5" borderId="51" xfId="0" applyNumberFormat="1" applyFont="1" applyFill="1" applyBorder="1"/>
    <xf numFmtId="2" fontId="2" fillId="4" borderId="32" xfId="0" applyNumberFormat="1" applyFont="1" applyFill="1" applyBorder="1"/>
    <xf numFmtId="2" fontId="2" fillId="4" borderId="34" xfId="0" applyNumberFormat="1" applyFont="1" applyFill="1" applyBorder="1"/>
    <xf numFmtId="165" fontId="2" fillId="5" borderId="52" xfId="0" applyNumberFormat="1" applyFont="1" applyFill="1" applyBorder="1"/>
    <xf numFmtId="2" fontId="2" fillId="4" borderId="35" xfId="0" applyNumberFormat="1" applyFont="1" applyFill="1" applyBorder="1"/>
    <xf numFmtId="2" fontId="2" fillId="4" borderId="36" xfId="0" applyNumberFormat="1" applyFont="1" applyFill="1" applyBorder="1"/>
    <xf numFmtId="165" fontId="2" fillId="5" borderId="53" xfId="0" applyNumberFormat="1" applyFont="1" applyFill="1" applyBorder="1"/>
    <xf numFmtId="2" fontId="2" fillId="4" borderId="54" xfId="0" applyNumberFormat="1" applyFont="1" applyFill="1" applyBorder="1"/>
    <xf numFmtId="2" fontId="2" fillId="4" borderId="55" xfId="0" applyNumberFormat="1" applyFont="1" applyFill="1" applyBorder="1"/>
    <xf numFmtId="165" fontId="2" fillId="0" borderId="10" xfId="0" applyNumberFormat="1" applyFont="1" applyBorder="1"/>
    <xf numFmtId="166" fontId="2" fillId="0" borderId="56" xfId="0" applyNumberFormat="1" applyFont="1" applyBorder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zoomScale="120" workbookViewId="0">
      <selection activeCell="D13" sqref="D13"/>
    </sheetView>
  </sheetViews>
  <sheetFormatPr defaultColWidth="9.140625" defaultRowHeight="12.75" x14ac:dyDescent="0.2"/>
  <cols>
    <col min="1" max="1" width="15.42578125" style="3" bestFit="1" customWidth="1"/>
    <col min="2" max="5" width="11.7109375" style="3" bestFit="1" customWidth="1"/>
    <col min="6" max="6" width="4.85546875" style="3" customWidth="1"/>
    <col min="7" max="7" width="13.5703125" style="3" bestFit="1" customWidth="1"/>
    <col min="8" max="8" width="6.140625" style="3" customWidth="1"/>
    <col min="9" max="9" width="11.28515625" style="3" customWidth="1"/>
    <col min="10" max="16384" width="9.140625" style="3"/>
  </cols>
  <sheetData>
    <row r="1" spans="1:9" ht="13.5" thickBot="1" x14ac:dyDescent="0.25">
      <c r="A1" s="4"/>
      <c r="B1" s="90" t="s">
        <v>0</v>
      </c>
      <c r="C1" s="90"/>
      <c r="D1" s="90"/>
      <c r="E1" s="90"/>
      <c r="G1" s="5" t="s">
        <v>10</v>
      </c>
      <c r="I1" s="5" t="s">
        <v>7</v>
      </c>
    </row>
    <row r="2" spans="1:9" ht="14.25" thickTop="1" thickBot="1" x14ac:dyDescent="0.25">
      <c r="A2" s="6"/>
      <c r="B2" s="6">
        <v>0</v>
      </c>
      <c r="C2" s="7">
        <v>1</v>
      </c>
      <c r="D2" s="7">
        <v>2</v>
      </c>
      <c r="E2" s="7">
        <v>3</v>
      </c>
      <c r="G2" s="5" t="s">
        <v>11</v>
      </c>
      <c r="I2" s="5" t="s">
        <v>8</v>
      </c>
    </row>
    <row r="3" spans="1:9" ht="14.25" thickTop="1" thickBot="1" x14ac:dyDescent="0.25">
      <c r="A3" s="4" t="s">
        <v>1</v>
      </c>
      <c r="B3" s="8">
        <v>-1</v>
      </c>
      <c r="C3" s="8">
        <v>0.5</v>
      </c>
      <c r="D3" s="8">
        <v>1</v>
      </c>
      <c r="E3" s="8">
        <v>0</v>
      </c>
      <c r="G3" s="9">
        <v>100000</v>
      </c>
      <c r="I3" s="10">
        <v>60000.000593189063</v>
      </c>
    </row>
    <row r="4" spans="1:9" x14ac:dyDescent="0.2">
      <c r="A4" s="4" t="s">
        <v>2</v>
      </c>
      <c r="B4" s="8">
        <v>-1</v>
      </c>
      <c r="C4" s="8">
        <v>1.2</v>
      </c>
      <c r="D4" s="8">
        <v>0</v>
      </c>
      <c r="E4" s="8">
        <v>0</v>
      </c>
      <c r="I4" s="11">
        <v>0</v>
      </c>
    </row>
    <row r="5" spans="1:9" x14ac:dyDescent="0.2">
      <c r="A5" s="4" t="s">
        <v>3</v>
      </c>
      <c r="B5" s="8">
        <v>0</v>
      </c>
      <c r="C5" s="8">
        <v>-1</v>
      </c>
      <c r="D5" s="8">
        <v>0.5</v>
      </c>
      <c r="E5" s="8">
        <v>1</v>
      </c>
      <c r="G5" s="5"/>
      <c r="I5" s="11">
        <v>30000.000268835167</v>
      </c>
    </row>
    <row r="6" spans="1:9" x14ac:dyDescent="0.2">
      <c r="A6" s="4" t="s">
        <v>4</v>
      </c>
      <c r="B6" s="8">
        <v>-1</v>
      </c>
      <c r="C6" s="8">
        <v>0</v>
      </c>
      <c r="D6" s="8">
        <v>0</v>
      </c>
      <c r="E6" s="8">
        <v>1.9</v>
      </c>
      <c r="G6" s="5" t="s">
        <v>12</v>
      </c>
      <c r="I6" s="11">
        <v>39999.999406810937</v>
      </c>
    </row>
    <row r="7" spans="1:9" ht="13.5" thickBot="1" x14ac:dyDescent="0.25">
      <c r="A7" s="6" t="s">
        <v>5</v>
      </c>
      <c r="B7" s="12">
        <v>0</v>
      </c>
      <c r="C7" s="12">
        <v>0</v>
      </c>
      <c r="D7" s="12">
        <v>-1</v>
      </c>
      <c r="E7" s="12">
        <v>1.5</v>
      </c>
      <c r="G7" s="5" t="s">
        <v>13</v>
      </c>
      <c r="I7" s="14">
        <v>75000</v>
      </c>
    </row>
    <row r="8" spans="1:9" ht="14.25" thickTop="1" thickBot="1" x14ac:dyDescent="0.25">
      <c r="G8" s="13">
        <v>75000</v>
      </c>
    </row>
    <row r="9" spans="1:9" ht="14.25" thickTop="1" thickBot="1" x14ac:dyDescent="0.25">
      <c r="A9" s="15" t="s">
        <v>6</v>
      </c>
      <c r="B9" s="16">
        <f>G3+SUMPRODUCT(B3:B7,$I3:$I7)</f>
        <v>0</v>
      </c>
      <c r="C9" s="17">
        <f>1.08*B9+SUMPRODUCT(C3:C7,$I3:$I7)</f>
        <v>2.7759364456869662E-5</v>
      </c>
      <c r="D9" s="17">
        <f>1.08*C9+SUMPRODUCT(D3:D7,$I3:$I7)</f>
        <v>7.5758675986435263E-4</v>
      </c>
      <c r="E9" s="18">
        <f>1.08*D9+SUMPRODUCT(E3:E7,$I3:$I7)</f>
        <v>218499.99995996963</v>
      </c>
    </row>
  </sheetData>
  <mergeCells count="1">
    <mergeCell ref="B1:E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20" workbookViewId="0">
      <selection activeCell="J13" sqref="J13"/>
    </sheetView>
  </sheetViews>
  <sheetFormatPr defaultColWidth="9.140625" defaultRowHeight="12.75" x14ac:dyDescent="0.2"/>
  <cols>
    <col min="1" max="1" width="20" style="3" customWidth="1"/>
    <col min="2" max="5" width="9.140625" style="3"/>
    <col min="6" max="6" width="11.28515625" style="3" customWidth="1"/>
    <col min="7" max="7" width="10.28515625" style="3" customWidth="1"/>
    <col min="8" max="16384" width="9.140625" style="3"/>
  </cols>
  <sheetData>
    <row r="1" spans="1:7" ht="13.5" thickBot="1" x14ac:dyDescent="0.25">
      <c r="B1" s="19" t="s">
        <v>16</v>
      </c>
      <c r="C1" s="19" t="s">
        <v>17</v>
      </c>
      <c r="D1" s="19" t="s">
        <v>18</v>
      </c>
      <c r="E1" s="19" t="s">
        <v>19</v>
      </c>
    </row>
    <row r="2" spans="1:7" x14ac:dyDescent="0.2">
      <c r="A2" s="20" t="s">
        <v>14</v>
      </c>
      <c r="B2" s="21">
        <v>980</v>
      </c>
      <c r="C2" s="22">
        <v>960</v>
      </c>
      <c r="D2" s="22">
        <v>970</v>
      </c>
      <c r="E2" s="23">
        <v>940</v>
      </c>
    </row>
    <row r="3" spans="1:7" ht="13.5" thickBot="1" x14ac:dyDescent="0.25">
      <c r="A3" s="20" t="s">
        <v>15</v>
      </c>
      <c r="B3" s="24">
        <v>990</v>
      </c>
      <c r="C3" s="25">
        <v>972</v>
      </c>
      <c r="D3" s="25">
        <v>985</v>
      </c>
      <c r="E3" s="26">
        <v>954</v>
      </c>
    </row>
    <row r="5" spans="1:7" ht="13.5" thickBot="1" x14ac:dyDescent="0.25">
      <c r="A5" s="27"/>
      <c r="B5" s="92" t="s">
        <v>30</v>
      </c>
      <c r="C5" s="92"/>
      <c r="D5" s="92"/>
      <c r="E5" s="92"/>
      <c r="F5" s="91" t="s">
        <v>27</v>
      </c>
      <c r="G5" s="91"/>
    </row>
    <row r="6" spans="1:7" ht="14.25" thickTop="1" thickBot="1" x14ac:dyDescent="0.25">
      <c r="A6" s="28"/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28</v>
      </c>
      <c r="G6" s="30" t="s">
        <v>29</v>
      </c>
    </row>
    <row r="7" spans="1:7" ht="13.5" thickTop="1" x14ac:dyDescent="0.2">
      <c r="A7" s="31" t="s">
        <v>20</v>
      </c>
      <c r="B7" s="32">
        <v>100</v>
      </c>
      <c r="C7" s="32">
        <v>70</v>
      </c>
      <c r="D7" s="32">
        <v>80</v>
      </c>
      <c r="E7" s="32">
        <v>60</v>
      </c>
      <c r="F7" s="33">
        <f>SUMPRODUCT(B$11:E$11,B7:E7)</f>
        <v>31000</v>
      </c>
      <c r="G7" s="33">
        <f>SUMPRODUCT(B$14:E$14,B7:E7)</f>
        <v>37776.918725250056</v>
      </c>
    </row>
    <row r="8" spans="1:7" x14ac:dyDescent="0.2">
      <c r="A8" s="31" t="s">
        <v>21</v>
      </c>
      <c r="B8" s="32">
        <v>110</v>
      </c>
      <c r="C8" s="32">
        <v>80</v>
      </c>
      <c r="D8" s="32">
        <v>90</v>
      </c>
      <c r="E8" s="32">
        <v>50</v>
      </c>
      <c r="F8" s="34">
        <f>1.05*F7+SUMPRODUCT(B$11:E$11,B8:E8)</f>
        <v>65550</v>
      </c>
      <c r="G8" s="34">
        <f>1.05*G7+SUMPRODUCT(B$14:E$14,B8:E8)</f>
        <v>81220.375259287626</v>
      </c>
    </row>
    <row r="9" spans="1:7" ht="13.5" thickBot="1" x14ac:dyDescent="0.25">
      <c r="A9" s="35" t="s">
        <v>22</v>
      </c>
      <c r="B9" s="36">
        <v>1100</v>
      </c>
      <c r="C9" s="36">
        <v>1090</v>
      </c>
      <c r="D9" s="36">
        <v>1020</v>
      </c>
      <c r="E9" s="36">
        <v>1110</v>
      </c>
      <c r="F9" s="37">
        <f>1.05*F8+SUMPRODUCT(B$11:E$11,B9:E9)</f>
        <v>500827.5</v>
      </c>
      <c r="G9" s="37">
        <f>1.05*G8+SUMPRODUCT(B$14:E$14,B9:E9)</f>
        <v>500827.50000000262</v>
      </c>
    </row>
    <row r="10" spans="1:7" ht="13.5" thickTop="1" x14ac:dyDescent="0.2">
      <c r="A10" s="27"/>
    </row>
    <row r="11" spans="1:7" ht="13.5" thickBot="1" x14ac:dyDescent="0.25">
      <c r="A11" s="38" t="s">
        <v>23</v>
      </c>
      <c r="B11" s="39">
        <v>100</v>
      </c>
      <c r="C11" s="39">
        <v>100</v>
      </c>
      <c r="D11" s="39">
        <v>100</v>
      </c>
      <c r="E11" s="39">
        <v>100</v>
      </c>
      <c r="G11" s="3" t="s">
        <v>31</v>
      </c>
    </row>
    <row r="12" spans="1:7" x14ac:dyDescent="0.2">
      <c r="A12" s="31" t="s">
        <v>25</v>
      </c>
      <c r="B12" s="42">
        <v>0</v>
      </c>
      <c r="C12" s="43">
        <v>100</v>
      </c>
      <c r="D12" s="43">
        <v>100</v>
      </c>
      <c r="E12" s="44">
        <v>100</v>
      </c>
      <c r="G12" s="40">
        <f>SUMPRODUCT(B12:E12,B2:E2)</f>
        <v>287000</v>
      </c>
    </row>
    <row r="13" spans="1:7" ht="13.5" thickBot="1" x14ac:dyDescent="0.25">
      <c r="A13" s="31" t="s">
        <v>24</v>
      </c>
      <c r="B13" s="45">
        <v>277.76918725250056</v>
      </c>
      <c r="C13" s="46">
        <v>0</v>
      </c>
      <c r="D13" s="46">
        <v>0</v>
      </c>
      <c r="E13" s="47">
        <v>0</v>
      </c>
      <c r="G13" s="40">
        <f>SUMPRODUCT(B13:E13,B3:E3)</f>
        <v>274991.49537997553</v>
      </c>
    </row>
    <row r="14" spans="1:7" ht="13.5" thickBot="1" x14ac:dyDescent="0.25">
      <c r="A14" s="31" t="s">
        <v>26</v>
      </c>
      <c r="B14" s="41">
        <f>B11-B12+B13</f>
        <v>377.76918725250056</v>
      </c>
      <c r="C14" s="41">
        <f>C11-C12+C13</f>
        <v>0</v>
      </c>
      <c r="D14" s="41">
        <f>D11-D12+D13</f>
        <v>0</v>
      </c>
      <c r="E14" s="41">
        <f>E11-E12+E13</f>
        <v>0</v>
      </c>
    </row>
    <row r="15" spans="1:7" ht="14.25" thickTop="1" thickBot="1" x14ac:dyDescent="0.25">
      <c r="A15" s="27"/>
      <c r="F15" s="20" t="s">
        <v>32</v>
      </c>
      <c r="G15" s="18">
        <f>G12-G13</f>
        <v>12008.504620024469</v>
      </c>
    </row>
    <row r="16" spans="1:7" ht="13.5" thickTop="1" x14ac:dyDescent="0.2">
      <c r="A16" s="27"/>
    </row>
    <row r="17" spans="1:1" x14ac:dyDescent="0.2">
      <c r="A17" s="27"/>
    </row>
    <row r="18" spans="1:1" x14ac:dyDescent="0.2">
      <c r="A18" s="27"/>
    </row>
  </sheetData>
  <mergeCells count="2">
    <mergeCell ref="F5:G5"/>
    <mergeCell ref="B5:E5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workbookViewId="0">
      <selection activeCell="H15" sqref="H15"/>
    </sheetView>
  </sheetViews>
  <sheetFormatPr defaultColWidth="9.140625" defaultRowHeight="12.75" x14ac:dyDescent="0.2"/>
  <cols>
    <col min="1" max="1" width="33.85546875" style="3" bestFit="1" customWidth="1"/>
    <col min="2" max="6" width="9.140625" style="3"/>
    <col min="7" max="7" width="3.42578125" style="3" customWidth="1"/>
    <col min="8" max="8" width="11" style="3" bestFit="1" customWidth="1"/>
    <col min="9" max="16384" width="9.140625" style="3"/>
  </cols>
  <sheetData>
    <row r="1" spans="1:8" ht="15.75" x14ac:dyDescent="0.25">
      <c r="A1" s="1"/>
      <c r="B1" s="94" t="s">
        <v>33</v>
      </c>
      <c r="C1" s="95"/>
      <c r="D1" s="96"/>
      <c r="E1" s="94" t="s">
        <v>49</v>
      </c>
      <c r="F1" s="96"/>
      <c r="H1" s="3" t="s">
        <v>50</v>
      </c>
    </row>
    <row r="2" spans="1:8" x14ac:dyDescent="0.2">
      <c r="A2" s="2" t="s">
        <v>34</v>
      </c>
      <c r="B2" s="48" t="s">
        <v>35</v>
      </c>
      <c r="C2" s="49" t="s">
        <v>36</v>
      </c>
      <c r="D2" s="50" t="s">
        <v>37</v>
      </c>
      <c r="E2" s="48" t="s">
        <v>43</v>
      </c>
      <c r="F2" s="50" t="s">
        <v>12</v>
      </c>
      <c r="H2" s="51">
        <v>5</v>
      </c>
    </row>
    <row r="3" spans="1:8" x14ac:dyDescent="0.2">
      <c r="A3" s="52" t="s">
        <v>38</v>
      </c>
      <c r="B3" s="53">
        <v>0.45</v>
      </c>
      <c r="C3" s="54">
        <v>0.2</v>
      </c>
      <c r="D3" s="55">
        <v>0.25</v>
      </c>
      <c r="E3" s="56">
        <v>0.25</v>
      </c>
      <c r="F3" s="57">
        <v>0.35</v>
      </c>
    </row>
    <row r="4" spans="1:8" x14ac:dyDescent="0.2">
      <c r="A4" s="52" t="s">
        <v>39</v>
      </c>
      <c r="B4" s="58">
        <v>0.4</v>
      </c>
      <c r="C4" s="59">
        <v>0.1</v>
      </c>
      <c r="D4" s="60">
        <v>0.05</v>
      </c>
      <c r="E4" s="61">
        <v>0.15</v>
      </c>
      <c r="F4" s="62">
        <v>0.25</v>
      </c>
    </row>
    <row r="5" spans="1:8" x14ac:dyDescent="0.2">
      <c r="A5" s="52" t="s">
        <v>40</v>
      </c>
      <c r="B5" s="58">
        <v>0.1</v>
      </c>
      <c r="C5" s="59">
        <v>0.6</v>
      </c>
      <c r="D5" s="60">
        <v>0.05</v>
      </c>
      <c r="E5" s="61">
        <v>0.2</v>
      </c>
      <c r="F5" s="62">
        <v>0.3</v>
      </c>
    </row>
    <row r="6" spans="1:8" x14ac:dyDescent="0.2">
      <c r="A6" s="52" t="s">
        <v>41</v>
      </c>
      <c r="B6" s="63">
        <v>0.05</v>
      </c>
      <c r="C6" s="64">
        <v>0.1</v>
      </c>
      <c r="D6" s="65">
        <v>0.65</v>
      </c>
      <c r="E6" s="66">
        <v>0.2</v>
      </c>
      <c r="F6" s="67">
        <v>0.3</v>
      </c>
    </row>
    <row r="7" spans="1:8" x14ac:dyDescent="0.2">
      <c r="A7" s="3" t="s">
        <v>42</v>
      </c>
      <c r="B7" s="68">
        <v>0.17</v>
      </c>
      <c r="C7" s="69">
        <v>0.14000000000000001</v>
      </c>
      <c r="D7" s="70">
        <v>0.1</v>
      </c>
    </row>
    <row r="9" spans="1:8" x14ac:dyDescent="0.2">
      <c r="B9" s="19" t="s">
        <v>35</v>
      </c>
      <c r="C9" s="19" t="s">
        <v>36</v>
      </c>
      <c r="D9" s="19" t="s">
        <v>37</v>
      </c>
      <c r="E9" s="19" t="s">
        <v>9</v>
      </c>
    </row>
    <row r="10" spans="1:8" x14ac:dyDescent="0.2">
      <c r="A10" s="3" t="s">
        <v>48</v>
      </c>
      <c r="B10" s="71">
        <v>2.6923076923076916</v>
      </c>
      <c r="C10" s="72">
        <v>1.153846153846154</v>
      </c>
      <c r="D10" s="73">
        <v>1.1538461538461542</v>
      </c>
      <c r="E10" s="74">
        <f>SUM(B10:D10)</f>
        <v>5</v>
      </c>
    </row>
    <row r="11" spans="1:8" x14ac:dyDescent="0.2">
      <c r="B11" s="75"/>
      <c r="C11" s="75"/>
      <c r="D11" s="75"/>
      <c r="E11" s="75"/>
    </row>
    <row r="12" spans="1:8" x14ac:dyDescent="0.2">
      <c r="A12" s="3" t="s">
        <v>44</v>
      </c>
      <c r="B12" s="75"/>
      <c r="C12" s="75"/>
      <c r="D12" s="93" t="s">
        <v>47</v>
      </c>
      <c r="E12" s="93"/>
    </row>
    <row r="13" spans="1:8" x14ac:dyDescent="0.2">
      <c r="B13" s="76"/>
      <c r="D13" s="77" t="s">
        <v>43</v>
      </c>
      <c r="E13" s="78" t="s">
        <v>12</v>
      </c>
    </row>
    <row r="14" spans="1:8" x14ac:dyDescent="0.2">
      <c r="A14" s="52" t="s">
        <v>38</v>
      </c>
      <c r="B14" s="79">
        <f>SUMPRODUCT(B$10:D$10,B3:D3)</f>
        <v>1.7307692307692306</v>
      </c>
      <c r="D14" s="80">
        <f t="shared" ref="D14:E17" si="0">E3*$E$10</f>
        <v>1.25</v>
      </c>
      <c r="E14" s="81">
        <f t="shared" si="0"/>
        <v>1.75</v>
      </c>
    </row>
    <row r="15" spans="1:8" x14ac:dyDescent="0.2">
      <c r="A15" s="52" t="s">
        <v>39</v>
      </c>
      <c r="B15" s="82">
        <f>SUMPRODUCT(B$10:D$10,B4:D4)</f>
        <v>1.2499999999999998</v>
      </c>
      <c r="D15" s="83">
        <f t="shared" si="0"/>
        <v>0.75</v>
      </c>
      <c r="E15" s="84">
        <f t="shared" si="0"/>
        <v>1.25</v>
      </c>
    </row>
    <row r="16" spans="1:8" x14ac:dyDescent="0.2">
      <c r="A16" s="52" t="s">
        <v>40</v>
      </c>
      <c r="B16" s="82">
        <f>SUMPRODUCT(B$10:D$10,B5:D5)</f>
        <v>1.0192307692307692</v>
      </c>
      <c r="D16" s="83">
        <f t="shared" si="0"/>
        <v>1</v>
      </c>
      <c r="E16" s="84">
        <f t="shared" si="0"/>
        <v>1.5</v>
      </c>
    </row>
    <row r="17" spans="1:5" ht="13.5" thickBot="1" x14ac:dyDescent="0.25">
      <c r="A17" s="52" t="s">
        <v>41</v>
      </c>
      <c r="B17" s="85">
        <f>SUMPRODUCT(B$10:D$10,B6:D6)</f>
        <v>1.0000000000000002</v>
      </c>
      <c r="D17" s="86">
        <f t="shared" si="0"/>
        <v>1</v>
      </c>
      <c r="E17" s="87">
        <f t="shared" si="0"/>
        <v>1.5</v>
      </c>
    </row>
    <row r="18" spans="1:5" ht="14.25" thickTop="1" thickBot="1" x14ac:dyDescent="0.25">
      <c r="A18" s="3" t="s">
        <v>45</v>
      </c>
      <c r="B18" s="88">
        <f>SUMPRODUCT(B$10:D$10,B7:D7)</f>
        <v>0.73461538461538467</v>
      </c>
      <c r="D18" s="75"/>
    </row>
    <row r="19" spans="1:5" ht="13.5" thickTop="1" x14ac:dyDescent="0.2">
      <c r="A19" s="3" t="s">
        <v>46</v>
      </c>
      <c r="B19" s="89">
        <f>B18/E10</f>
        <v>0.14692307692307693</v>
      </c>
      <c r="D19" s="75"/>
      <c r="E19" s="75"/>
    </row>
  </sheetData>
  <mergeCells count="3">
    <mergeCell ref="D12:E12"/>
    <mergeCell ref="B1:D1"/>
    <mergeCell ref="E1:F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Ruszczynski</dc:creator>
  <cp:lastModifiedBy>Andrzej Ruszczynski</cp:lastModifiedBy>
  <dcterms:created xsi:type="dcterms:W3CDTF">2002-07-02T12:24:05Z</dcterms:created>
  <dcterms:modified xsi:type="dcterms:W3CDTF">2018-09-24T21:40:38Z</dcterms:modified>
</cp:coreProperties>
</file>