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uhe/Learning/RBS/optimization model in finance/homework/hw6/"/>
    </mc:Choice>
  </mc:AlternateContent>
  <xr:revisionPtr revIDLastSave="0" documentId="13_ncr:1_{FA392CD2-2E15-1449-9404-B8CE8B0CBD31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definedNames>
    <definedName name="solver_adj" localSheetId="0" hidden="1">Sheet1!$B$28:$B$37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100</definedName>
    <definedName name="solver_lhs1" localSheetId="0" hidden="1">Sheet1!$B$38</definedName>
    <definedName name="solver_lhs2" localSheetId="0" hidden="1">Sheet1!$G$27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Sheet1!$G$28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Sheet1!$I$27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2" i="1" l="1"/>
  <c r="M51" i="1"/>
  <c r="M50" i="1"/>
  <c r="M49" i="1"/>
  <c r="M48" i="1"/>
  <c r="M47" i="1"/>
  <c r="M46" i="1"/>
  <c r="M45" i="1"/>
  <c r="M44" i="1"/>
  <c r="M43" i="1"/>
  <c r="C54" i="1"/>
  <c r="Q18" i="1"/>
  <c r="G27" i="1"/>
  <c r="Q16" i="1" l="1"/>
  <c r="M26" i="1"/>
  <c r="B38" i="1"/>
  <c r="C42" i="1" l="1"/>
  <c r="C43" i="1"/>
  <c r="C44" i="1"/>
  <c r="C45" i="1"/>
  <c r="C46" i="1"/>
  <c r="C47" i="1"/>
  <c r="C48" i="1"/>
  <c r="C49" i="1"/>
  <c r="C50" i="1"/>
  <c r="C51" i="1"/>
  <c r="C52" i="1"/>
  <c r="C53" i="1"/>
  <c r="C41" i="1"/>
  <c r="K17" i="1"/>
  <c r="K18" i="1"/>
  <c r="K19" i="1"/>
  <c r="K20" i="1"/>
  <c r="K21" i="1"/>
  <c r="K22" i="1"/>
  <c r="K23" i="1"/>
  <c r="K24" i="1"/>
  <c r="K25" i="1"/>
  <c r="K16" i="1"/>
  <c r="J17" i="1"/>
  <c r="J18" i="1"/>
  <c r="J19" i="1"/>
  <c r="J20" i="1"/>
  <c r="J21" i="1"/>
  <c r="J22" i="1"/>
  <c r="J23" i="1"/>
  <c r="J24" i="1"/>
  <c r="J25" i="1"/>
  <c r="J16" i="1"/>
  <c r="I17" i="1"/>
  <c r="I18" i="1"/>
  <c r="I19" i="1"/>
  <c r="I20" i="1"/>
  <c r="I21" i="1"/>
  <c r="I22" i="1"/>
  <c r="I23" i="1"/>
  <c r="I24" i="1"/>
  <c r="I25" i="1"/>
  <c r="I16" i="1"/>
  <c r="H17" i="1"/>
  <c r="H18" i="1"/>
  <c r="H19" i="1"/>
  <c r="H20" i="1"/>
  <c r="H21" i="1"/>
  <c r="H22" i="1"/>
  <c r="H23" i="1"/>
  <c r="H24" i="1"/>
  <c r="H25" i="1"/>
  <c r="H16" i="1"/>
  <c r="G17" i="1"/>
  <c r="G18" i="1"/>
  <c r="G19" i="1"/>
  <c r="G20" i="1"/>
  <c r="G21" i="1"/>
  <c r="G22" i="1"/>
  <c r="G23" i="1"/>
  <c r="G24" i="1"/>
  <c r="G25" i="1"/>
  <c r="G16" i="1"/>
  <c r="F17" i="1"/>
  <c r="F18" i="1"/>
  <c r="F19" i="1"/>
  <c r="F20" i="1"/>
  <c r="F21" i="1"/>
  <c r="F22" i="1"/>
  <c r="F23" i="1"/>
  <c r="F24" i="1"/>
  <c r="F25" i="1"/>
  <c r="F16" i="1"/>
  <c r="E17" i="1"/>
  <c r="E18" i="1"/>
  <c r="E19" i="1"/>
  <c r="E20" i="1"/>
  <c r="E21" i="1"/>
  <c r="E22" i="1"/>
  <c r="E23" i="1"/>
  <c r="E24" i="1"/>
  <c r="E25" i="1"/>
  <c r="E16" i="1"/>
  <c r="D17" i="1"/>
  <c r="D18" i="1"/>
  <c r="D19" i="1"/>
  <c r="D20" i="1"/>
  <c r="D21" i="1"/>
  <c r="D22" i="1"/>
  <c r="D23" i="1"/>
  <c r="D24" i="1"/>
  <c r="D25" i="1"/>
  <c r="D16" i="1"/>
  <c r="C17" i="1"/>
  <c r="D28" i="1" s="1" a="1"/>
  <c r="D28" i="1" s="1"/>
  <c r="C18" i="1"/>
  <c r="C19" i="1"/>
  <c r="C20" i="1"/>
  <c r="C21" i="1"/>
  <c r="C22" i="1"/>
  <c r="C23" i="1"/>
  <c r="C24" i="1"/>
  <c r="C25" i="1"/>
  <c r="C16" i="1"/>
  <c r="B17" i="1"/>
  <c r="B18" i="1"/>
  <c r="B19" i="1"/>
  <c r="B20" i="1"/>
  <c r="B21" i="1"/>
  <c r="B22" i="1"/>
  <c r="B23" i="1"/>
  <c r="B24" i="1"/>
  <c r="B25" i="1"/>
  <c r="B16" i="1"/>
  <c r="O16" i="1" s="1" a="1"/>
  <c r="O16" i="1" s="1"/>
  <c r="O4" i="1"/>
  <c r="O5" i="1"/>
  <c r="O6" i="1"/>
  <c r="O7" i="1"/>
  <c r="O8" i="1"/>
  <c r="O9" i="1"/>
  <c r="O10" i="1"/>
  <c r="O11" i="1"/>
  <c r="O12" i="1"/>
  <c r="O3" i="1"/>
  <c r="D37" i="1" l="1"/>
  <c r="D30" i="1"/>
  <c r="D35" i="1"/>
  <c r="D34" i="1"/>
  <c r="D31" i="1"/>
  <c r="D33" i="1"/>
  <c r="D29" i="1"/>
  <c r="D36" i="1"/>
  <c r="D32" i="1"/>
  <c r="O19" i="1"/>
  <c r="O22" i="1"/>
  <c r="O18" i="1"/>
  <c r="O25" i="1"/>
  <c r="O21" i="1"/>
  <c r="O17" i="1"/>
  <c r="O23" i="1"/>
  <c r="O24" i="1"/>
  <c r="O20" i="1"/>
  <c r="G28" i="1" l="1"/>
</calcChain>
</file>

<file path=xl/sharedStrings.xml><?xml version="1.0" encoding="utf-8"?>
<sst xmlns="http://schemas.openxmlformats.org/spreadsheetml/2006/main" count="24" uniqueCount="17">
  <si>
    <t>Asset</t>
  </si>
  <si>
    <t>Monthly Return Rates</t>
  </si>
  <si>
    <t>mean</t>
  </si>
  <si>
    <t>covariance matrix</t>
  </si>
  <si>
    <t>min.var.portfolio</t>
  </si>
  <si>
    <t>sum</t>
  </si>
  <si>
    <t>CX</t>
  </si>
  <si>
    <t xml:space="preserve"> </t>
  </si>
  <si>
    <t>min.var</t>
  </si>
  <si>
    <t>m0</t>
  </si>
  <si>
    <t>portfolio</t>
  </si>
  <si>
    <t>variance</t>
  </si>
  <si>
    <t>target mean</t>
  </si>
  <si>
    <t>varience</t>
  </si>
  <si>
    <t>std</t>
  </si>
  <si>
    <t>short allowed</t>
  </si>
  <si>
    <t>short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</si>
</sst>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9" xfId="0" applyBorder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</a:t>
            </a:r>
            <a:r>
              <a:rPr lang="en-US"/>
              <a:t>frontier when short allowed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Sheet1!$C$41:$C$54</c:f>
              <c:numCache>
                <c:formatCode>General</c:formatCode>
                <c:ptCount val="14"/>
                <c:pt idx="0">
                  <c:v>5.389462989094978E-3</c:v>
                </c:pt>
                <c:pt idx="1">
                  <c:v>8.2890492694435401E-3</c:v>
                </c:pt>
                <c:pt idx="2">
                  <c:v>1.5655390049951062E-2</c:v>
                </c:pt>
                <c:pt idx="3">
                  <c:v>2.3719506149432985E-2</c:v>
                </c:pt>
                <c:pt idx="4">
                  <c:v>3.1957496371080918E-2</c:v>
                </c:pt>
                <c:pt idx="5">
                  <c:v>4.0262769506494003E-2</c:v>
                </c:pt>
                <c:pt idx="6">
                  <c:v>4.8600898851468156E-2</c:v>
                </c:pt>
                <c:pt idx="7">
                  <c:v>5.6957311404146518E-2</c:v>
                </c:pt>
                <c:pt idx="8">
                  <c:v>6.532511786458664E-2</c:v>
                </c:pt>
                <c:pt idx="9">
                  <c:v>8.2080869083006214E-2</c:v>
                </c:pt>
                <c:pt idx="10">
                  <c:v>9.8852094603697274E-2</c:v>
                </c:pt>
                <c:pt idx="11">
                  <c:v>0.11563217455147386</c:v>
                </c:pt>
                <c:pt idx="12">
                  <c:v>0.13241743867009625</c:v>
                </c:pt>
                <c:pt idx="13">
                  <c:v>0.1492065589056405</c:v>
                </c:pt>
              </c:numCache>
            </c:numRef>
          </c:xVal>
          <c:yVal>
            <c:numRef>
              <c:f>Sheet1!$A$41:$A$54</c:f>
              <c:numCache>
                <c:formatCode>General</c:formatCode>
                <c:ptCount val="14"/>
                <c:pt idx="0">
                  <c:v>1.125162E-2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0.06</c:v>
                </c:pt>
                <c:pt idx="10">
                  <c:v>7.0000000000000007E-2</c:v>
                </c:pt>
                <c:pt idx="11">
                  <c:v>0.08</c:v>
                </c:pt>
                <c:pt idx="12">
                  <c:v>0.09</c:v>
                </c:pt>
                <c:pt idx="13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1A-6A45-BA64-3CE189EE4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422991"/>
        <c:axId val="1892424623"/>
      </c:scatterChart>
      <c:valAx>
        <c:axId val="189242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24623"/>
        <c:crosses val="autoZero"/>
        <c:crossBetween val="midCat"/>
      </c:valAx>
      <c:valAx>
        <c:axId val="189242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2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 when short not allowed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Sheet1!$M$42:$M$51</c:f>
              <c:numCache>
                <c:formatCode>General</c:formatCode>
                <c:ptCount val="10"/>
                <c:pt idx="0">
                  <c:v>1.240319862896651E-2</c:v>
                </c:pt>
                <c:pt idx="1">
                  <c:v>9.3727041545972906E-3</c:v>
                </c:pt>
                <c:pt idx="2">
                  <c:v>7.5796362274252209E-3</c:v>
                </c:pt>
                <c:pt idx="3">
                  <c:v>6.5042118991186296E-3</c:v>
                </c:pt>
                <c:pt idx="4">
                  <c:v>5.9405133951829139E-3</c:v>
                </c:pt>
                <c:pt idx="5">
                  <c:v>5.8618561774064475E-3</c:v>
                </c:pt>
                <c:pt idx="6">
                  <c:v>7.0356148190186879E-3</c:v>
                </c:pt>
                <c:pt idx="7">
                  <c:v>9.6429362334681679E-3</c:v>
                </c:pt>
                <c:pt idx="8">
                  <c:v>1.3221877460707007E-2</c:v>
                </c:pt>
                <c:pt idx="9">
                  <c:v>3.9491229745193708E-2</c:v>
                </c:pt>
              </c:numCache>
            </c:numRef>
          </c:xVal>
          <c:yVal>
            <c:numRef>
              <c:f>Sheet1!$K$42:$K$51</c:f>
              <c:numCache>
                <c:formatCode>General</c:formatCode>
                <c:ptCount val="10"/>
                <c:pt idx="0">
                  <c:v>6.6E-3</c:v>
                </c:pt>
                <c:pt idx="1">
                  <c:v>7.611111111111111E-3</c:v>
                </c:pt>
                <c:pt idx="2">
                  <c:v>8.6222222222222204E-3</c:v>
                </c:pt>
                <c:pt idx="3">
                  <c:v>9.6333333333333306E-3</c:v>
                </c:pt>
                <c:pt idx="4">
                  <c:v>1.0644444444444401E-2</c:v>
                </c:pt>
                <c:pt idx="5">
                  <c:v>1.16555555555556E-2</c:v>
                </c:pt>
                <c:pt idx="6">
                  <c:v>1.2666666666666699E-2</c:v>
                </c:pt>
                <c:pt idx="7">
                  <c:v>1.3677777777777801E-2</c:v>
                </c:pt>
                <c:pt idx="8">
                  <c:v>1.4688888888888901E-2</c:v>
                </c:pt>
                <c:pt idx="9">
                  <c:v>1.5699999999999999E-2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5-FB44-A1C6-A66C0F31B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380511"/>
        <c:axId val="1845218431"/>
      </c:scatterChart>
      <c:valAx>
        <c:axId val="189138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218431"/>
        <c:crosses val="autoZero"/>
        <c:crossBetween val="midCat"/>
      </c:valAx>
      <c:valAx>
        <c:axId val="184521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8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450850</xdr:colOff>
      <xdr:row>40</xdr:row>
      <xdr:rowOff>127000</xdr:rowOff>
    </xdr:from>
    <xdr:to>
      <xdr:col>9</xdr:col>
      <xdr:colOff>450850</xdr:colOff>
      <xdr:row>55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2E6026-3EFE-124A-B782-4F6F4D730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260350</xdr:colOff>
      <xdr:row>38</xdr:row>
      <xdr:rowOff>0</xdr:rowOff>
    </xdr:from>
    <xdr:to>
      <xdr:col>18</xdr:col>
      <xdr:colOff>450850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19D05A-92A7-EE4C-835B-DB9D6F5BB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39" workbookViewId="0">
      <selection activeCell="O42" sqref="O42"/>
    </sheetView>
  </sheetViews>
  <sheetFormatPr baseColWidth="10" defaultColWidth="8.83203125" defaultRowHeight="15"/>
  <cols>
    <col min="3" max="3" width="11.83203125" bestFit="1" customWidth="1"/>
    <col min="4" max="4" width="12.33203125" bestFit="1" customWidth="1"/>
    <col min="9" max="11" width="12.33203125" bestFit="1" customWidth="1"/>
    <col min="15" max="15" width="15.6640625" customWidth="1"/>
    <col min="16" max="16" width="13.1640625" customWidth="1"/>
    <col min="17" max="17" width="11" customWidth="1"/>
  </cols>
  <sheetData>
    <row r="1" spans="1:17">
      <c r="A1" s="1"/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7" ht="16" thickBot="1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t="s">
        <v>2</v>
      </c>
    </row>
    <row r="3" spans="1:17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6.0000000000000001E-3</v>
      </c>
      <c r="H3" s="3">
        <v>-1.9E-2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23">
        <f>AVERAGE(B3:M3)</f>
        <v>6.5833333333333343E-3</v>
      </c>
    </row>
    <row r="4" spans="1:17">
      <c r="A4" s="1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-2.1000000000000001E-2</v>
      </c>
      <c r="H4" s="11">
        <v>7.0000000000000007E-2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 s="24">
        <f t="shared" ref="O4:O12" si="0">AVERAGE(B4:M4)</f>
        <v>1.2500000000000002E-2</v>
      </c>
    </row>
    <row r="5" spans="1:17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-5.1999999999999998E-2</v>
      </c>
      <c r="H5" s="6">
        <v>5.7000000000000002E-2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24">
        <f t="shared" si="0"/>
        <v>1.0916666666666667E-2</v>
      </c>
    </row>
    <row r="6" spans="1:17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1.4999999999999999E-2</v>
      </c>
      <c r="H6" s="6">
        <v>-3.7999999999999999E-2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24">
        <f t="shared" si="0"/>
        <v>9.4999999999999998E-3</v>
      </c>
    </row>
    <row r="7" spans="1:17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3.4000000000000002E-2</v>
      </c>
      <c r="H7" s="6">
        <v>0.04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24">
        <f t="shared" si="0"/>
        <v>6.000000000000001E-3</v>
      </c>
    </row>
    <row r="8" spans="1:17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5.6000000000000001E-2</v>
      </c>
      <c r="H8" s="6">
        <v>3.7999999999999999E-2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24">
        <f t="shared" si="0"/>
        <v>1.3583333333333334E-2</v>
      </c>
    </row>
    <row r="9" spans="1:17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-1.4999999999999999E-2</v>
      </c>
      <c r="H9" s="6">
        <v>-4.8000000000000001E-2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24">
        <f t="shared" si="0"/>
        <v>7.2500000000000004E-3</v>
      </c>
    </row>
    <row r="10" spans="1:17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3.0000000000000001E-3</v>
      </c>
      <c r="H10" s="6">
        <v>-2.1000000000000001E-2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24">
        <f t="shared" si="0"/>
        <v>1.1250000000000001E-2</v>
      </c>
    </row>
    <row r="11" spans="1:17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-0.03</v>
      </c>
      <c r="H11" s="6">
        <v>3.9E-2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24">
        <f t="shared" si="0"/>
        <v>1.5166666666666667E-2</v>
      </c>
    </row>
    <row r="12" spans="1:17" ht="16" thickBot="1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-1.2999999999999999E-2</v>
      </c>
      <c r="H12" s="9">
        <v>-3.6999999999999998E-2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25">
        <f t="shared" si="0"/>
        <v>1.5666666666666662E-2</v>
      </c>
    </row>
    <row r="14" spans="1:17">
      <c r="A14" t="s">
        <v>3</v>
      </c>
    </row>
    <row r="15" spans="1:17" ht="16" thickBot="1">
      <c r="A15" s="12"/>
      <c r="B15" s="13">
        <v>1</v>
      </c>
      <c r="C15" s="13">
        <v>2</v>
      </c>
      <c r="D15" s="13">
        <v>3</v>
      </c>
      <c r="E15" s="13">
        <v>4</v>
      </c>
      <c r="F15" s="13">
        <v>5</v>
      </c>
      <c r="G15" s="13">
        <v>6</v>
      </c>
      <c r="H15" s="13">
        <v>7</v>
      </c>
      <c r="I15" s="13">
        <v>8</v>
      </c>
      <c r="J15" s="13">
        <v>9</v>
      </c>
      <c r="K15" s="13">
        <v>10</v>
      </c>
      <c r="M15" t="s">
        <v>4</v>
      </c>
      <c r="O15" t="s">
        <v>6</v>
      </c>
      <c r="P15" t="s">
        <v>7</v>
      </c>
      <c r="Q15" t="s">
        <v>8</v>
      </c>
    </row>
    <row r="16" spans="1:17">
      <c r="A16" s="12">
        <v>1</v>
      </c>
      <c r="B16" s="14">
        <f>COVAR($B$3:$M$3,B3:M3)</f>
        <v>5.0307638888888895E-4</v>
      </c>
      <c r="C16" s="15">
        <f>COVAR(B3:M3,$B$4:$M$4)</f>
        <v>5.5291666666666685E-5</v>
      </c>
      <c r="D16" s="15">
        <f>COVAR($B$5:$M$5,B3:M3)</f>
        <v>-9.8118055555555542E-5</v>
      </c>
      <c r="E16" s="15">
        <f>COVAR($B$6:$M$6,B3:M3)</f>
        <v>2.5670833333333334E-4</v>
      </c>
      <c r="F16" s="15">
        <f>COVAR($B$7:$M$7,B3:M3)</f>
        <v>-1.694166666666667E-4</v>
      </c>
      <c r="G16" s="15">
        <f>COVAR($B$8:$M$8,B3:M3)</f>
        <v>1.5332638888888888E-4</v>
      </c>
      <c r="H16" s="15">
        <f>COVAR($B$9:$M$9,B3:M3)</f>
        <v>1.7668749999999998E-4</v>
      </c>
      <c r="I16" s="15">
        <f>COVAR($B$10:$M$10,B3:M3)</f>
        <v>-2.3645833333333354E-5</v>
      </c>
      <c r="J16" s="15">
        <f>COVAR($B$11:$M$11,B3:M3)</f>
        <v>-2.5930555555555553E-5</v>
      </c>
      <c r="K16" s="16">
        <f>COVAR($B$12:$M$12,B3:M3)</f>
        <v>-5.738888888888892E-5</v>
      </c>
      <c r="M16" s="23">
        <v>2.5707703235287014E-2</v>
      </c>
      <c r="O16" s="23">
        <f t="array" ref="O16:O25">MMULT(B16:K25,M16:M25)</f>
        <v>2.904668302335417E-5</v>
      </c>
      <c r="Q16">
        <f>SUMPRODUCT(M16:M25,O16:O25)</f>
        <v>2.9046311310824574E-5</v>
      </c>
    </row>
    <row r="17" spans="1:17">
      <c r="A17" s="12">
        <v>2</v>
      </c>
      <c r="B17" s="17">
        <f t="shared" ref="B17:B25" si="1">COVAR($B$3:$M$3,B4:M4)</f>
        <v>5.5291666666666685E-5</v>
      </c>
      <c r="C17" s="18">
        <f t="shared" ref="C17:C25" si="2">COVAR(B4:M4,$B$4:$M$4)</f>
        <v>9.550833333333335E-4</v>
      </c>
      <c r="D17" s="18">
        <f t="shared" ref="D17:D25" si="3">COVAR($B$5:$M$5,B4:M4)</f>
        <v>3.5770833333333341E-4</v>
      </c>
      <c r="E17" s="18">
        <f t="shared" ref="E17:E25" si="4">COVAR($B$6:$M$6,B4:M4)</f>
        <v>-2.7200000000000005E-4</v>
      </c>
      <c r="F17" s="18">
        <f t="shared" ref="F17:F25" si="5">COVAR($B$7:$M$7,B4:M4)</f>
        <v>-1.3516666666666663E-4</v>
      </c>
      <c r="G17" s="18">
        <f t="shared" ref="G17:G25" si="6">COVAR($B$8:$M$8,B4:M4)</f>
        <v>2.4812499999999997E-4</v>
      </c>
      <c r="H17" s="18">
        <f t="shared" ref="H17:H25" si="7">COVAR($B$9:$M$9,B4:M4)</f>
        <v>-5.0545833333333335E-4</v>
      </c>
      <c r="I17" s="18">
        <f t="shared" ref="I17:I25" si="8">COVAR($B$10:$M$10,B4:M4)</f>
        <v>-5.6250000000000241E-6</v>
      </c>
      <c r="J17" s="18">
        <f t="shared" ref="J17:J25" si="9">COVAR($B$11:$M$11,B4:M4)</f>
        <v>4.1050000000000011E-4</v>
      </c>
      <c r="K17" s="19">
        <f t="shared" ref="K17:K25" si="10">COVAR($B$12:$M$12,B4:M4)</f>
        <v>-5.306666666666667E-4</v>
      </c>
      <c r="M17" s="24">
        <v>0.17886091267375251</v>
      </c>
      <c r="O17" s="24">
        <v>2.9046229584015975E-5</v>
      </c>
      <c r="Q17" t="s">
        <v>9</v>
      </c>
    </row>
    <row r="18" spans="1:17">
      <c r="A18" s="12">
        <v>3</v>
      </c>
      <c r="B18" s="17">
        <f t="shared" si="1"/>
        <v>-9.8118055555555542E-5</v>
      </c>
      <c r="C18" s="18">
        <f t="shared" si="2"/>
        <v>3.5770833333333341E-4</v>
      </c>
      <c r="D18" s="18">
        <f t="shared" si="3"/>
        <v>6.3140972222222233E-4</v>
      </c>
      <c r="E18" s="18">
        <f t="shared" si="4"/>
        <v>-1.6645833333333335E-4</v>
      </c>
      <c r="F18" s="18">
        <f t="shared" si="5"/>
        <v>4.9916666666666676E-5</v>
      </c>
      <c r="G18" s="18">
        <f t="shared" si="6"/>
        <v>2.9861111111112326E-7</v>
      </c>
      <c r="H18" s="18">
        <f t="shared" si="7"/>
        <v>1.7187499999999954E-5</v>
      </c>
      <c r="I18" s="18">
        <f t="shared" si="8"/>
        <v>-2.0906250000000002E-4</v>
      </c>
      <c r="J18" s="18">
        <f t="shared" si="9"/>
        <v>2.938472222222222E-4</v>
      </c>
      <c r="K18" s="19">
        <f t="shared" si="10"/>
        <v>-1.0052777777777779E-4</v>
      </c>
      <c r="M18" s="24">
        <v>-0.18804204934181068</v>
      </c>
      <c r="O18" s="24">
        <v>2.9046434796756612E-5</v>
      </c>
      <c r="Q18">
        <f>SUMPRODUCT(O3:O12,M16:M25)</f>
        <v>1.1251612848701303E-2</v>
      </c>
    </row>
    <row r="19" spans="1:17">
      <c r="A19" s="12">
        <v>4</v>
      </c>
      <c r="B19" s="17">
        <f t="shared" si="1"/>
        <v>2.5670833333333334E-4</v>
      </c>
      <c r="C19" s="18">
        <f t="shared" si="2"/>
        <v>-2.7200000000000005E-4</v>
      </c>
      <c r="D19" s="18">
        <f t="shared" si="3"/>
        <v>-1.6645833333333335E-4</v>
      </c>
      <c r="E19" s="18">
        <f t="shared" si="4"/>
        <v>7.8308333333333344E-4</v>
      </c>
      <c r="F19" s="18">
        <f t="shared" si="5"/>
        <v>-2.2916666666666714E-5</v>
      </c>
      <c r="G19" s="18">
        <f t="shared" si="6"/>
        <v>-8.1291666666666646E-5</v>
      </c>
      <c r="H19" s="18">
        <f t="shared" si="7"/>
        <v>4.2045833333333339E-4</v>
      </c>
      <c r="I19" s="18">
        <f t="shared" si="8"/>
        <v>-1.4437499999999997E-4</v>
      </c>
      <c r="J19" s="18">
        <f t="shared" si="9"/>
        <v>-4.8316666666666668E-4</v>
      </c>
      <c r="K19" s="19">
        <f t="shared" si="10"/>
        <v>2.4149999999999996E-4</v>
      </c>
      <c r="M19" s="24">
        <v>0.15326916204043789</v>
      </c>
      <c r="O19" s="24">
        <v>2.9046521477569994E-5</v>
      </c>
    </row>
    <row r="20" spans="1:17">
      <c r="A20" s="12">
        <v>5</v>
      </c>
      <c r="B20" s="17">
        <f t="shared" si="1"/>
        <v>-1.694166666666667E-4</v>
      </c>
      <c r="C20" s="18">
        <f t="shared" si="2"/>
        <v>-1.3516666666666663E-4</v>
      </c>
      <c r="D20" s="18">
        <f t="shared" si="3"/>
        <v>4.9916666666666676E-5</v>
      </c>
      <c r="E20" s="18">
        <f t="shared" si="4"/>
        <v>-2.2916666666666714E-5</v>
      </c>
      <c r="F20" s="18">
        <f t="shared" si="5"/>
        <v>6.6633333333333345E-4</v>
      </c>
      <c r="G20" s="18">
        <f t="shared" si="6"/>
        <v>4.2250000000000031E-5</v>
      </c>
      <c r="H20" s="18">
        <f t="shared" si="7"/>
        <v>-1.9441666666666666E-4</v>
      </c>
      <c r="I20" s="18">
        <f t="shared" si="8"/>
        <v>-3.275000000000001E-5</v>
      </c>
      <c r="J20" s="18">
        <f t="shared" si="9"/>
        <v>-2.465833333333333E-4</v>
      </c>
      <c r="K20" s="19">
        <f t="shared" si="10"/>
        <v>-2.5008333333333328E-4</v>
      </c>
      <c r="M20" s="24">
        <v>0.30961985119675955</v>
      </c>
      <c r="O20" s="24">
        <v>2.904637393216316E-5</v>
      </c>
    </row>
    <row r="21" spans="1:17">
      <c r="A21" s="12">
        <v>6</v>
      </c>
      <c r="B21" s="17">
        <f t="shared" si="1"/>
        <v>1.5332638888888888E-4</v>
      </c>
      <c r="C21" s="18">
        <f t="shared" si="2"/>
        <v>2.4812499999999997E-4</v>
      </c>
      <c r="D21" s="18">
        <f t="shared" si="3"/>
        <v>2.9861111111112326E-7</v>
      </c>
      <c r="E21" s="18">
        <f t="shared" si="4"/>
        <v>-8.1291666666666646E-5</v>
      </c>
      <c r="F21" s="18">
        <f t="shared" si="5"/>
        <v>4.2250000000000031E-5</v>
      </c>
      <c r="G21" s="18">
        <f t="shared" si="6"/>
        <v>9.5124305555555554E-4</v>
      </c>
      <c r="H21" s="18">
        <f t="shared" si="7"/>
        <v>3.827083333333336E-5</v>
      </c>
      <c r="I21" s="18">
        <f t="shared" si="8"/>
        <v>-2.0972916666666663E-4</v>
      </c>
      <c r="J21" s="18">
        <f t="shared" si="9"/>
        <v>3.1486111111111092E-5</v>
      </c>
      <c r="K21" s="19">
        <f t="shared" si="10"/>
        <v>-3.8447222222222219E-4</v>
      </c>
      <c r="M21" s="24">
        <v>1.6385401973618589E-2</v>
      </c>
      <c r="O21" s="24">
        <v>2.9046338300814546E-5</v>
      </c>
    </row>
    <row r="22" spans="1:17">
      <c r="A22" s="12">
        <v>7</v>
      </c>
      <c r="B22" s="17">
        <f t="shared" si="1"/>
        <v>1.7668749999999998E-4</v>
      </c>
      <c r="C22" s="18">
        <f t="shared" si="2"/>
        <v>-5.0545833333333335E-4</v>
      </c>
      <c r="D22" s="18">
        <f t="shared" si="3"/>
        <v>1.7187499999999954E-5</v>
      </c>
      <c r="E22" s="18">
        <f t="shared" si="4"/>
        <v>4.2045833333333339E-4</v>
      </c>
      <c r="F22" s="18">
        <f t="shared" si="5"/>
        <v>-1.9441666666666666E-4</v>
      </c>
      <c r="G22" s="18">
        <f t="shared" si="6"/>
        <v>3.827083333333336E-5</v>
      </c>
      <c r="H22" s="18">
        <f t="shared" si="7"/>
        <v>9.2668749999999999E-4</v>
      </c>
      <c r="I22" s="18">
        <f t="shared" si="8"/>
        <v>-1.7681250000000002E-4</v>
      </c>
      <c r="J22" s="18">
        <f t="shared" si="9"/>
        <v>-1.1504166666666668E-4</v>
      </c>
      <c r="K22" s="19">
        <f t="shared" si="10"/>
        <v>3.5983333333333337E-4</v>
      </c>
      <c r="M22" s="24">
        <v>8.3408644531963727E-2</v>
      </c>
      <c r="O22" s="24">
        <v>2.9046481479950486E-5</v>
      </c>
    </row>
    <row r="23" spans="1:17">
      <c r="A23" s="12">
        <v>8</v>
      </c>
      <c r="B23" s="17">
        <f t="shared" si="1"/>
        <v>-2.3645833333333354E-5</v>
      </c>
      <c r="C23" s="18">
        <f t="shared" si="2"/>
        <v>-5.6250000000000241E-6</v>
      </c>
      <c r="D23" s="18">
        <f t="shared" si="3"/>
        <v>-2.0906250000000002E-4</v>
      </c>
      <c r="E23" s="18">
        <f t="shared" si="4"/>
        <v>-1.4437499999999997E-4</v>
      </c>
      <c r="F23" s="18">
        <f t="shared" si="5"/>
        <v>-3.275000000000001E-5</v>
      </c>
      <c r="G23" s="18">
        <f t="shared" si="6"/>
        <v>-2.0972916666666663E-4</v>
      </c>
      <c r="H23" s="18">
        <f t="shared" si="7"/>
        <v>-1.7681250000000002E-4</v>
      </c>
      <c r="I23" s="18">
        <f t="shared" si="8"/>
        <v>7.6018750000000001E-4</v>
      </c>
      <c r="J23" s="18">
        <f t="shared" si="9"/>
        <v>8.937499999999999E-5</v>
      </c>
      <c r="K23" s="19">
        <f t="shared" si="10"/>
        <v>4.1241666666666667E-4</v>
      </c>
      <c r="M23" s="24">
        <v>-7.4646316680699695E-2</v>
      </c>
      <c r="O23" s="24">
        <v>2.9046488370621571E-5</v>
      </c>
    </row>
    <row r="24" spans="1:17">
      <c r="A24" s="12">
        <v>9</v>
      </c>
      <c r="B24" s="17">
        <f t="shared" si="1"/>
        <v>-2.5930555555555553E-5</v>
      </c>
      <c r="C24" s="18">
        <f t="shared" si="2"/>
        <v>4.1050000000000011E-4</v>
      </c>
      <c r="D24" s="18">
        <f t="shared" si="3"/>
        <v>2.938472222222222E-4</v>
      </c>
      <c r="E24" s="18">
        <f t="shared" si="4"/>
        <v>-4.8316666666666668E-4</v>
      </c>
      <c r="F24" s="18">
        <f t="shared" si="5"/>
        <v>-2.465833333333333E-4</v>
      </c>
      <c r="G24" s="18">
        <f t="shared" si="6"/>
        <v>3.1486111111111092E-5</v>
      </c>
      <c r="H24" s="18">
        <f t="shared" si="7"/>
        <v>-1.1504166666666668E-4</v>
      </c>
      <c r="I24" s="18">
        <f t="shared" si="8"/>
        <v>8.937499999999999E-5</v>
      </c>
      <c r="J24" s="18">
        <f t="shared" si="9"/>
        <v>7.1180555555555548E-4</v>
      </c>
      <c r="K24" s="19">
        <f t="shared" si="10"/>
        <v>-3.2969444444444447E-4</v>
      </c>
      <c r="M24" s="24">
        <v>0.32745236683507584</v>
      </c>
      <c r="O24" s="24">
        <v>2.9046354887434353E-5</v>
      </c>
    </row>
    <row r="25" spans="1:17" ht="16" thickBot="1">
      <c r="A25" s="12">
        <v>10</v>
      </c>
      <c r="B25" s="20">
        <f t="shared" si="1"/>
        <v>-5.738888888888892E-5</v>
      </c>
      <c r="C25" s="21">
        <f t="shared" si="2"/>
        <v>-5.306666666666667E-4</v>
      </c>
      <c r="D25" s="21">
        <f t="shared" si="3"/>
        <v>-1.0052777777777779E-4</v>
      </c>
      <c r="E25" s="21">
        <f t="shared" si="4"/>
        <v>2.4149999999999996E-4</v>
      </c>
      <c r="F25" s="21">
        <f t="shared" si="5"/>
        <v>-2.5008333333333328E-4</v>
      </c>
      <c r="G25" s="21">
        <f t="shared" si="6"/>
        <v>-3.8447222222222219E-4</v>
      </c>
      <c r="H25" s="21">
        <f t="shared" si="7"/>
        <v>3.5983333333333337E-4</v>
      </c>
      <c r="I25" s="21">
        <f t="shared" si="8"/>
        <v>4.1241666666666667E-4</v>
      </c>
      <c r="J25" s="21">
        <f t="shared" si="9"/>
        <v>-3.2969444444444447E-4</v>
      </c>
      <c r="K25" s="22">
        <f t="shared" si="10"/>
        <v>1.5595555555555553E-3</v>
      </c>
      <c r="M25" s="25">
        <v>0.16798432353561527</v>
      </c>
      <c r="O25" s="25">
        <v>2.9046079106377935E-5</v>
      </c>
    </row>
    <row r="26" spans="1:17" ht="16" thickBot="1">
      <c r="I26" t="s">
        <v>12</v>
      </c>
      <c r="L26" t="s">
        <v>5</v>
      </c>
      <c r="M26">
        <f>SUM(M16:M25)</f>
        <v>1</v>
      </c>
    </row>
    <row r="27" spans="1:17" ht="16" thickBot="1">
      <c r="B27" t="s">
        <v>10</v>
      </c>
      <c r="D27" t="s">
        <v>6</v>
      </c>
      <c r="F27" s="26" t="s">
        <v>2</v>
      </c>
      <c r="G27" s="26">
        <f>SUMPRODUCT(B28:B37,O3:O12)</f>
        <v>1.5666666918806121E-2</v>
      </c>
      <c r="I27">
        <v>1.5699999999999999E-2</v>
      </c>
    </row>
    <row r="28" spans="1:17" ht="16" thickBot="1">
      <c r="A28" s="12">
        <v>1</v>
      </c>
      <c r="B28" s="23">
        <v>0</v>
      </c>
      <c r="D28" s="23">
        <f t="array" ref="D28:D37">MMULT(B16:K25,B28:B37)</f>
        <v>-5.738890286675054E-5</v>
      </c>
      <c r="F28" s="26" t="s">
        <v>11</v>
      </c>
      <c r="G28" s="26">
        <f>SUMPRODUCT(B28:B37,D28:D37)</f>
        <v>1.5595572267876722E-3</v>
      </c>
    </row>
    <row r="29" spans="1:17">
      <c r="A29" s="12">
        <v>2</v>
      </c>
      <c r="B29" s="24">
        <v>0</v>
      </c>
      <c r="D29" s="24">
        <v>-5.3066708244464559E-4</v>
      </c>
    </row>
    <row r="30" spans="1:17">
      <c r="A30" s="12">
        <v>3</v>
      </c>
      <c r="B30" s="24">
        <v>0</v>
      </c>
      <c r="D30" s="24">
        <v>-1.0052795175279225E-4</v>
      </c>
    </row>
    <row r="31" spans="1:17">
      <c r="A31" s="12">
        <v>4</v>
      </c>
      <c r="B31" s="24">
        <v>0</v>
      </c>
      <c r="D31" s="24">
        <v>2.4150031979558914E-4</v>
      </c>
    </row>
    <row r="32" spans="1:17">
      <c r="A32" s="12">
        <v>5</v>
      </c>
      <c r="B32" s="24">
        <v>0</v>
      </c>
      <c r="D32" s="24">
        <v>-2.5008333538357498E-4</v>
      </c>
    </row>
    <row r="33" spans="1:13">
      <c r="A33" s="12">
        <v>6</v>
      </c>
      <c r="B33" s="24">
        <v>0</v>
      </c>
      <c r="D33" s="24">
        <v>-3.8447240628420611E-4</v>
      </c>
    </row>
    <row r="34" spans="1:13">
      <c r="A34" s="12">
        <v>7</v>
      </c>
      <c r="B34" s="24">
        <v>0</v>
      </c>
      <c r="D34" s="24">
        <v>3.5983354330531371E-4</v>
      </c>
    </row>
    <row r="35" spans="1:13">
      <c r="A35" s="12">
        <v>8</v>
      </c>
      <c r="B35" s="24">
        <v>0</v>
      </c>
      <c r="D35" s="24">
        <v>4.1241680984417981E-4</v>
      </c>
    </row>
    <row r="36" spans="1:13">
      <c r="A36" s="12">
        <v>9</v>
      </c>
      <c r="B36" s="24">
        <v>-4.4062322866201516E-7</v>
      </c>
      <c r="D36" s="24">
        <v>-3.296949040233326E-4</v>
      </c>
    </row>
    <row r="37" spans="1:13" ht="16" thickBot="1">
      <c r="A37" s="12">
        <v>10</v>
      </c>
      <c r="B37" s="25">
        <v>1.000000442654793</v>
      </c>
      <c r="D37" s="25">
        <v>1.5595563911713277E-3</v>
      </c>
    </row>
    <row r="38" spans="1:13">
      <c r="A38" t="s">
        <v>5</v>
      </c>
      <c r="B38">
        <f>SUM(B28:B37)</f>
        <v>1.0000000020315645</v>
      </c>
    </row>
    <row r="39" spans="1:13">
      <c r="A39" s="27" t="s">
        <v>15</v>
      </c>
    </row>
    <row r="40" spans="1:13">
      <c r="A40" t="s">
        <v>2</v>
      </c>
      <c r="B40" t="s">
        <v>13</v>
      </c>
      <c r="C40" t="s">
        <v>14</v>
      </c>
      <c r="K40" s="27" t="s">
        <v>16</v>
      </c>
    </row>
    <row r="41" spans="1:13">
      <c r="A41">
        <v>1.125162E-2</v>
      </c>
      <c r="B41">
        <v>2.9046311310824574E-5</v>
      </c>
      <c r="C41">
        <f>SQRT(B41)</f>
        <v>5.389462989094978E-3</v>
      </c>
      <c r="K41" t="s">
        <v>2</v>
      </c>
      <c r="L41" t="s">
        <v>13</v>
      </c>
      <c r="M41" t="s">
        <v>14</v>
      </c>
    </row>
    <row r="42" spans="1:13">
      <c r="A42">
        <v>1.4999999999999999E-2</v>
      </c>
      <c r="B42">
        <v>6.8708337791262484E-5</v>
      </c>
      <c r="C42">
        <f t="shared" ref="C42:C54" si="11">SQRT(B42)</f>
        <v>8.2890492694435401E-3</v>
      </c>
      <c r="J42">
        <v>1</v>
      </c>
      <c r="K42">
        <v>6.6E-3</v>
      </c>
      <c r="L42" s="18">
        <v>1.5383933622959672E-4</v>
      </c>
      <c r="M42">
        <f>SQRT(L42)</f>
        <v>1.240319862896651E-2</v>
      </c>
    </row>
    <row r="43" spans="1:13">
      <c r="A43">
        <v>0.02</v>
      </c>
      <c r="B43">
        <v>2.4509123761610671E-4</v>
      </c>
      <c r="C43">
        <f t="shared" si="11"/>
        <v>1.5655390049951062E-2</v>
      </c>
      <c r="J43">
        <v>2</v>
      </c>
      <c r="K43">
        <v>7.611111111111111E-3</v>
      </c>
      <c r="L43">
        <v>8.7847583169605299E-5</v>
      </c>
      <c r="M43">
        <f t="shared" ref="M43:M51" si="12">SQRT(L43)</f>
        <v>9.3727041545972906E-3</v>
      </c>
    </row>
    <row r="44" spans="1:13">
      <c r="A44">
        <v>2.5000000000000001E-2</v>
      </c>
      <c r="B44">
        <v>5.626149719729892E-4</v>
      </c>
      <c r="C44">
        <f t="shared" si="11"/>
        <v>2.3719506149432985E-2</v>
      </c>
      <c r="J44">
        <v>3</v>
      </c>
      <c r="K44">
        <v>8.6222222222222204E-3</v>
      </c>
      <c r="L44">
        <v>5.7450885340096835E-5</v>
      </c>
      <c r="M44">
        <f t="shared" si="12"/>
        <v>7.5796362274252209E-3</v>
      </c>
    </row>
    <row r="45" spans="1:13">
      <c r="A45">
        <v>0.03</v>
      </c>
      <c r="B45">
        <v>1.02128157430765E-3</v>
      </c>
      <c r="C45">
        <f t="shared" si="11"/>
        <v>3.1957496371080918E-2</v>
      </c>
      <c r="J45">
        <v>4</v>
      </c>
      <c r="K45">
        <v>9.6333333333333306E-3</v>
      </c>
      <c r="L45">
        <v>4.2304772428636366E-5</v>
      </c>
      <c r="M45">
        <f t="shared" si="12"/>
        <v>6.5042118991186296E-3</v>
      </c>
    </row>
    <row r="46" spans="1:13">
      <c r="A46">
        <v>3.5000000000000003E-2</v>
      </c>
      <c r="B46">
        <v>1.6210906083330636E-3</v>
      </c>
      <c r="C46">
        <f t="shared" si="11"/>
        <v>4.0262769506494003E-2</v>
      </c>
      <c r="J46">
        <v>5</v>
      </c>
      <c r="K46">
        <v>1.0644444444444401E-2</v>
      </c>
      <c r="L46">
        <v>3.5289699398347634E-5</v>
      </c>
      <c r="M46">
        <f t="shared" si="12"/>
        <v>5.9405133951829139E-3</v>
      </c>
    </row>
    <row r="47" spans="1:13">
      <c r="A47">
        <v>0.04</v>
      </c>
      <c r="B47">
        <v>2.3620473691706384E-3</v>
      </c>
      <c r="C47">
        <f t="shared" si="11"/>
        <v>4.8600898851468156E-2</v>
      </c>
      <c r="J47">
        <v>6</v>
      </c>
      <c r="K47">
        <v>1.16555555555556E-2</v>
      </c>
      <c r="L47">
        <v>3.4361357844598129E-5</v>
      </c>
      <c r="M47">
        <f t="shared" si="12"/>
        <v>5.8618561774064475E-3</v>
      </c>
    </row>
    <row r="48" spans="1:13">
      <c r="A48">
        <v>4.4999999999999998E-2</v>
      </c>
      <c r="B48">
        <v>3.2441353223889189E-3</v>
      </c>
      <c r="C48">
        <f t="shared" si="11"/>
        <v>5.6957311404146518E-2</v>
      </c>
      <c r="J48">
        <v>7</v>
      </c>
      <c r="K48">
        <v>1.2666666666666699E-2</v>
      </c>
      <c r="L48">
        <v>4.9499875881595363E-5</v>
      </c>
      <c r="M48">
        <f t="shared" si="12"/>
        <v>7.0356148190186879E-3</v>
      </c>
    </row>
    <row r="49" spans="1:13">
      <c r="A49">
        <v>0.05</v>
      </c>
      <c r="B49">
        <v>4.2673710240221374E-3</v>
      </c>
      <c r="C49">
        <f t="shared" si="11"/>
        <v>6.532511786458664E-2</v>
      </c>
      <c r="J49">
        <v>8</v>
      </c>
      <c r="K49">
        <v>1.3677777777777801E-2</v>
      </c>
      <c r="L49">
        <v>9.2986219202733243E-5</v>
      </c>
      <c r="M49">
        <f t="shared" si="12"/>
        <v>9.6429362334681679E-3</v>
      </c>
    </row>
    <row r="50" spans="1:13">
      <c r="A50">
        <v>0.06</v>
      </c>
      <c r="B50">
        <v>6.7372690694216045E-3</v>
      </c>
      <c r="C50">
        <f t="shared" si="11"/>
        <v>8.2080869083006214E-2</v>
      </c>
      <c r="J50">
        <v>9</v>
      </c>
      <c r="K50">
        <v>1.4688888888888901E-2</v>
      </c>
      <c r="L50">
        <v>1.7481804358595199E-4</v>
      </c>
      <c r="M50">
        <f t="shared" si="12"/>
        <v>1.3221877460707007E-2</v>
      </c>
    </row>
    <row r="51" spans="1:13">
      <c r="A51">
        <v>7.0000000000000007E-2</v>
      </c>
      <c r="B51">
        <v>9.7717366075383161E-3</v>
      </c>
      <c r="C51">
        <f t="shared" si="11"/>
        <v>9.8852094603697274E-2</v>
      </c>
      <c r="J51">
        <v>10</v>
      </c>
      <c r="K51">
        <v>1.5699999999999999E-2</v>
      </c>
      <c r="L51">
        <v>1.5595572267876722E-3</v>
      </c>
      <c r="M51">
        <f t="shared" si="12"/>
        <v>3.9491229745193708E-2</v>
      </c>
    </row>
    <row r="52" spans="1:13">
      <c r="A52">
        <v>0.08</v>
      </c>
      <c r="B52">
        <v>1.3370799791502517E-2</v>
      </c>
      <c r="C52">
        <f t="shared" si="11"/>
        <v>0.11563217455147386</v>
      </c>
    </row>
    <row r="53" spans="1:13">
      <c r="A53">
        <v>0.09</v>
      </c>
      <c r="B53">
        <v>1.7534378063948704E-2</v>
      </c>
      <c r="C53">
        <f t="shared" si="11"/>
        <v>0.13241743867009625</v>
      </c>
    </row>
    <row r="54" spans="1:13">
      <c r="A54">
        <v>0.1</v>
      </c>
      <c r="B54">
        <v>2.2262597220462369E-2</v>
      </c>
      <c r="C54">
        <f t="shared" si="11"/>
        <v>0.1492065589056405</v>
      </c>
    </row>
    <row r="59" spans="1:13">
      <c r="A59">
        <v>0.1</v>
      </c>
    </row>
  </sheetData>
  <scenarios current="0">
    <scenario name="min" count="10" user="一夫 何" comment="Created by 一夫 何 on 11/6/2019">
      <inputCells r="M16" val="0"/>
      <inputCells r="M17" val="0"/>
      <inputCells r="M18" val="0"/>
      <inputCells r="M19" val="0"/>
      <inputCells r="M20" val="0"/>
      <inputCells r="M21" val="0"/>
      <inputCells r="M22" val="0"/>
      <inputCells r="M23" val="0"/>
      <inputCells r="M24" val="0"/>
      <inputCells r="M25" val="0"/>
    </scenario>
  </scenarios>
  <mergeCells count="1">
    <mergeCell ref="B1:M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一夫 何</cp:lastModifiedBy>
  <cp:lastPrinted>2019-11-06T13:09:27Z</cp:lastPrinted>
  <dcterms:created xsi:type="dcterms:W3CDTF">2009-11-01T21:51:21Z</dcterms:created>
  <dcterms:modified xsi:type="dcterms:W3CDTF">2019-12-17T12:07:27Z</dcterms:modified>
</cp:coreProperties>
</file>