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sses\FINANCE\2019\"/>
    </mc:Choice>
  </mc:AlternateContent>
  <xr:revisionPtr revIDLastSave="0" documentId="13_ncr:1_{4CEA93B8-0A13-47DA-865D-253F0B94A63B}" xr6:coauthVersionLast="45" xr6:coauthVersionMax="45" xr10:uidLastSave="{00000000-0000-0000-0000-000000000000}"/>
  <bookViews>
    <workbookView xWindow="5265" yWindow="915" windowWidth="15795" windowHeight="15825" xr2:uid="{00000000-000D-0000-FFFF-FFFF00000000}"/>
  </bookViews>
  <sheets>
    <sheet name="Mean-Semideviation" sheetId="1" r:id="rId1"/>
    <sheet name="AVaR" sheetId="3" r:id="rId2"/>
  </sheets>
  <definedNames>
    <definedName name="solver_adj" localSheetId="1" hidden="1">AVaR!$Q$3:$Q$12,AVaR!$B$16:$M$16,AVaR!$O$14</definedName>
    <definedName name="solver_adj" localSheetId="0" hidden="1">'Mean-Semideviation'!$Q$3:$Q$12,'Mean-Semideviation'!$B$16:$M$16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AVaR!$Q$14</definedName>
    <definedName name="solver_lhs1" localSheetId="0" hidden="1">'Mean-Semideviation'!$Q$14</definedName>
    <definedName name="solver_lhs2" localSheetId="1" hidden="1">AVaR!$B$18:$M$18</definedName>
    <definedName name="solver_lhs2" localSheetId="0" hidden="1">'Mean-Semideviation'!$B$18:$M$18</definedName>
    <definedName name="solver_lhs3" localSheetId="1" hidden="1">AVaR!$B$16:$M$16</definedName>
    <definedName name="solver_lhs4" localSheetId="1" hidden="1">AVaR!$Q$3:$Q$12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AVaR!$O$24</definedName>
    <definedName name="solver_opt" localSheetId="0" hidden="1">'Mean-Semideviation'!$O$20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el4" localSheetId="1" hidden="1">3</definedName>
    <definedName name="solver_rhs1" localSheetId="1" hidden="1">1</definedName>
    <definedName name="solver_rhs1" localSheetId="0" hidden="1">1</definedName>
    <definedName name="solver_rhs2" localSheetId="1" hidden="1">AVaR!$O$14</definedName>
    <definedName name="solver_rhs2" localSheetId="0" hidden="1">'Mean-Semideviation'!$O$14</definedName>
    <definedName name="solver_rhs3" localSheetId="1" hidden="1">0</definedName>
    <definedName name="solver_rhs4" localSheetId="1" hidden="1">0</definedName>
    <definedName name="solver_rlx" localSheetId="1" hidden="1">1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3" l="1"/>
  <c r="O20" i="3" s="1"/>
  <c r="Q14" i="3"/>
  <c r="M14" i="3"/>
  <c r="M18" i="3" s="1"/>
  <c r="L14" i="3"/>
  <c r="L18" i="3" s="1"/>
  <c r="K14" i="3"/>
  <c r="K18" i="3" s="1"/>
  <c r="J14" i="3"/>
  <c r="J18" i="3" s="1"/>
  <c r="I14" i="3"/>
  <c r="I18" i="3" s="1"/>
  <c r="H14" i="3"/>
  <c r="H18" i="3" s="1"/>
  <c r="G14" i="3"/>
  <c r="G18" i="3" s="1"/>
  <c r="F14" i="3"/>
  <c r="F18" i="3" s="1"/>
  <c r="E14" i="3"/>
  <c r="E18" i="3" s="1"/>
  <c r="D14" i="3"/>
  <c r="D18" i="3" s="1"/>
  <c r="C14" i="3"/>
  <c r="C18" i="3" s="1"/>
  <c r="B14" i="3"/>
  <c r="Q14" i="1"/>
  <c r="O16" i="1"/>
  <c r="C14" i="1"/>
  <c r="C18" i="1" s="1"/>
  <c r="D14" i="1"/>
  <c r="D18" i="1" s="1"/>
  <c r="E14" i="1"/>
  <c r="E18" i="1" s="1"/>
  <c r="F14" i="1"/>
  <c r="F18" i="1" s="1"/>
  <c r="G14" i="1"/>
  <c r="G18" i="1" s="1"/>
  <c r="H14" i="1"/>
  <c r="H18" i="1" s="1"/>
  <c r="I14" i="1"/>
  <c r="I18" i="1" s="1"/>
  <c r="J14" i="1"/>
  <c r="J18" i="1" s="1"/>
  <c r="K14" i="1"/>
  <c r="K18" i="1" s="1"/>
  <c r="L14" i="1"/>
  <c r="L18" i="1" s="1"/>
  <c r="M14" i="1"/>
  <c r="M18" i="1" s="1"/>
  <c r="B14" i="1"/>
  <c r="B18" i="1" s="1"/>
  <c r="O4" i="1"/>
  <c r="O5" i="1"/>
  <c r="O6" i="1"/>
  <c r="O7" i="1"/>
  <c r="O8" i="1"/>
  <c r="O9" i="1"/>
  <c r="O10" i="1"/>
  <c r="O11" i="1"/>
  <c r="O12" i="1"/>
  <c r="O3" i="1"/>
  <c r="O14" i="1" l="1"/>
  <c r="O20" i="1" s="1"/>
  <c r="B18" i="3"/>
  <c r="O22" i="3"/>
  <c r="O24" i="3" s="1"/>
</calcChain>
</file>

<file path=xl/sharedStrings.xml><?xml version="1.0" encoding="utf-8"?>
<sst xmlns="http://schemas.openxmlformats.org/spreadsheetml/2006/main" count="27" uniqueCount="19">
  <si>
    <t>Monthly Returns</t>
  </si>
  <si>
    <t>Asset</t>
  </si>
  <si>
    <t>Mean</t>
  </si>
  <si>
    <t>Returns</t>
  </si>
  <si>
    <t>Portfolio</t>
  </si>
  <si>
    <t>Portfolio returns</t>
  </si>
  <si>
    <t>Shortfalls</t>
  </si>
  <si>
    <t>Returns+shortfalls</t>
  </si>
  <si>
    <t>Risk Aversion c</t>
  </si>
  <si>
    <t>Mean-Semideviation Risk Measure</t>
  </si>
  <si>
    <t>Semideviation</t>
  </si>
  <si>
    <t>Sum</t>
  </si>
  <si>
    <t>Average Value at Risk</t>
  </si>
  <si>
    <t>α</t>
  </si>
  <si>
    <t>Average Shortfall</t>
  </si>
  <si>
    <r>
      <t xml:space="preserve">Quantile </t>
    </r>
    <r>
      <rPr>
        <sz val="11"/>
        <color theme="1"/>
        <rFont val="Calibri"/>
        <family val="2"/>
      </rPr>
      <t>η</t>
    </r>
  </si>
  <si>
    <r>
      <t xml:space="preserve">Shortfalls below </t>
    </r>
    <r>
      <rPr>
        <sz val="10"/>
        <color theme="1"/>
        <rFont val="Calibri"/>
        <family val="2"/>
      </rPr>
      <t>η</t>
    </r>
  </si>
  <si>
    <t>Combined objective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</si>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</sst>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17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applyBorder="1"/>
    <xf numFmtId="0" fontId="0" fillId="0" borderId="17" xfId="0" applyBorder="1"/>
    <xf numFmtId="165" fontId="0" fillId="0" borderId="24" xfId="0" applyNumberFormat="1" applyBorder="1"/>
    <xf numFmtId="0" fontId="0" fillId="0" borderId="17" xfId="0" applyFill="1" applyBorder="1"/>
    <xf numFmtId="0" fontId="4" fillId="0" borderId="0" xfId="0" applyFont="1" applyAlignment="1">
      <alignment horizontal="right"/>
    </xf>
    <xf numFmtId="165" fontId="0" fillId="0" borderId="13" xfId="0" applyNumberForma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25" xfId="0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E30" sqref="E30"/>
    </sheetView>
  </sheetViews>
  <sheetFormatPr defaultRowHeight="15" x14ac:dyDescent="0.25"/>
  <cols>
    <col min="1" max="1" width="17.85546875" customWidth="1"/>
    <col min="2" max="2" width="6.7109375" bestFit="1" customWidth="1"/>
    <col min="3" max="3" width="7.28515625" bestFit="1" customWidth="1"/>
    <col min="4" max="6" width="6.7109375" bestFit="1" customWidth="1"/>
    <col min="7" max="7" width="7.42578125" customWidth="1"/>
    <col min="8" max="8" width="7.28515625" bestFit="1" customWidth="1"/>
    <col min="9" max="13" width="6.7109375" bestFit="1" customWidth="1"/>
    <col min="14" max="14" width="4.7109375" customWidth="1"/>
    <col min="15" max="15" width="18.85546875" bestFit="1" customWidth="1"/>
    <col min="16" max="16" width="3.5703125" customWidth="1"/>
    <col min="17" max="17" width="8.85546875" bestFit="1" customWidth="1"/>
  </cols>
  <sheetData>
    <row r="1" spans="1:17" x14ac:dyDescent="0.25">
      <c r="A1" s="1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O1" s="23" t="s">
        <v>2</v>
      </c>
      <c r="P1" s="22"/>
      <c r="Q1" s="22"/>
    </row>
    <row r="2" spans="1:17" ht="15.75" thickBot="1" x14ac:dyDescent="0.3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O2" s="23" t="s">
        <v>3</v>
      </c>
      <c r="P2" s="22"/>
      <c r="Q2" s="22" t="s">
        <v>4</v>
      </c>
    </row>
    <row r="3" spans="1:17" x14ac:dyDescent="0.25">
      <c r="A3" s="1">
        <v>1</v>
      </c>
      <c r="B3" s="2">
        <v>4.0000000000000001E-3</v>
      </c>
      <c r="C3" s="3">
        <v>-2.5000000000000001E-2</v>
      </c>
      <c r="D3" s="3">
        <v>8.9999999999999993E-3</v>
      </c>
      <c r="E3" s="3">
        <v>1.2E-2</v>
      </c>
      <c r="F3" s="3">
        <v>4.7E-2</v>
      </c>
      <c r="G3" s="3">
        <v>6.0000000000000001E-3</v>
      </c>
      <c r="H3" s="3">
        <v>-1.9E-2</v>
      </c>
      <c r="I3" s="3">
        <v>-3.6999999999999998E-2</v>
      </c>
      <c r="J3" s="3">
        <v>2.5000000000000001E-2</v>
      </c>
      <c r="K3" s="3">
        <v>2.1000000000000001E-2</v>
      </c>
      <c r="L3" s="3">
        <v>1.7000000000000001E-2</v>
      </c>
      <c r="M3" s="4">
        <v>1.9E-2</v>
      </c>
      <c r="O3" s="13">
        <f>AVERAGE(B3:M3)</f>
        <v>6.5833333333333343E-3</v>
      </c>
      <c r="Q3" s="16">
        <v>0</v>
      </c>
    </row>
    <row r="4" spans="1:17" x14ac:dyDescent="0.25">
      <c r="A4" s="1">
        <v>2</v>
      </c>
      <c r="B4" s="5">
        <v>1.4E-2</v>
      </c>
      <c r="C4" s="12">
        <v>0</v>
      </c>
      <c r="D4" s="12">
        <v>-3.9E-2</v>
      </c>
      <c r="E4" s="12">
        <v>1.6E-2</v>
      </c>
      <c r="F4" s="12">
        <v>-6.0000000000000001E-3</v>
      </c>
      <c r="G4" s="12">
        <v>-2.1000000000000001E-2</v>
      </c>
      <c r="H4" s="12">
        <v>7.0000000000000007E-2</v>
      </c>
      <c r="I4" s="12">
        <v>-2.1999999999999999E-2</v>
      </c>
      <c r="J4" s="12">
        <v>1.9E-2</v>
      </c>
      <c r="K4" s="12">
        <v>2.5000000000000001E-2</v>
      </c>
      <c r="L4" s="12">
        <v>5.3999999999999999E-2</v>
      </c>
      <c r="M4" s="7">
        <v>0.04</v>
      </c>
      <c r="O4" s="14">
        <f t="shared" ref="O4:O12" si="0">AVERAGE(B4:M4)</f>
        <v>1.2500000000000002E-2</v>
      </c>
      <c r="Q4" s="17">
        <v>0.13321702994362811</v>
      </c>
    </row>
    <row r="5" spans="1:17" x14ac:dyDescent="0.25">
      <c r="A5" s="1">
        <v>3</v>
      </c>
      <c r="B5" s="5">
        <v>1E-3</v>
      </c>
      <c r="C5" s="6">
        <v>6.0000000000000001E-3</v>
      </c>
      <c r="D5" s="6">
        <v>5.0000000000000001E-3</v>
      </c>
      <c r="E5" s="6">
        <v>1.9E-2</v>
      </c>
      <c r="F5" s="6">
        <v>1.6E-2</v>
      </c>
      <c r="G5" s="6">
        <v>-5.1999999999999998E-2</v>
      </c>
      <c r="H5" s="6">
        <v>5.7000000000000002E-2</v>
      </c>
      <c r="I5" s="6">
        <v>2.7E-2</v>
      </c>
      <c r="J5" s="6">
        <v>3.9E-2</v>
      </c>
      <c r="K5" s="6">
        <v>0</v>
      </c>
      <c r="L5" s="6">
        <v>1.0999999999999999E-2</v>
      </c>
      <c r="M5" s="7">
        <v>2E-3</v>
      </c>
      <c r="O5" s="14">
        <f t="shared" si="0"/>
        <v>1.0916666666666667E-2</v>
      </c>
      <c r="Q5" s="17">
        <v>0</v>
      </c>
    </row>
    <row r="6" spans="1:17" x14ac:dyDescent="0.25">
      <c r="A6" s="1">
        <v>4</v>
      </c>
      <c r="B6" s="5">
        <v>-1.2E-2</v>
      </c>
      <c r="C6" s="6">
        <v>-2.1000000000000001E-2</v>
      </c>
      <c r="D6" s="6">
        <v>6.2E-2</v>
      </c>
      <c r="E6" s="6">
        <v>3.5999999999999997E-2</v>
      </c>
      <c r="F6" s="6">
        <v>-2E-3</v>
      </c>
      <c r="G6" s="6">
        <v>1.4999999999999999E-2</v>
      </c>
      <c r="H6" s="6">
        <v>-3.7999999999999999E-2</v>
      </c>
      <c r="I6" s="6">
        <v>-3.0000000000000001E-3</v>
      </c>
      <c r="J6" s="6">
        <v>2.4E-2</v>
      </c>
      <c r="K6" s="6">
        <v>1.2E-2</v>
      </c>
      <c r="L6" s="6">
        <v>4.8000000000000001E-2</v>
      </c>
      <c r="M6" s="7">
        <v>-7.0000000000000001E-3</v>
      </c>
      <c r="O6" s="14">
        <f t="shared" si="0"/>
        <v>9.4999999999999998E-3</v>
      </c>
      <c r="Q6" s="17">
        <v>0</v>
      </c>
    </row>
    <row r="7" spans="1:17" x14ac:dyDescent="0.25">
      <c r="A7" s="1">
        <v>5</v>
      </c>
      <c r="B7" s="5">
        <v>-4.2999999999999997E-2</v>
      </c>
      <c r="C7" s="6">
        <v>5.0000000000000001E-3</v>
      </c>
      <c r="D7" s="6">
        <v>2.3E-2</v>
      </c>
      <c r="E7" s="6">
        <v>0</v>
      </c>
      <c r="F7" s="6">
        <v>2.3E-2</v>
      </c>
      <c r="G7" s="6">
        <v>3.4000000000000002E-2</v>
      </c>
      <c r="H7" s="6">
        <v>0.04</v>
      </c>
      <c r="I7" s="6">
        <v>2.9000000000000001E-2</v>
      </c>
      <c r="J7" s="6">
        <v>-1.2999999999999999E-2</v>
      </c>
      <c r="K7" s="6">
        <v>-0.04</v>
      </c>
      <c r="L7" s="6">
        <v>1.0999999999999999E-2</v>
      </c>
      <c r="M7" s="7">
        <v>3.0000000000000001E-3</v>
      </c>
      <c r="O7" s="14">
        <f t="shared" si="0"/>
        <v>6.000000000000001E-3</v>
      </c>
      <c r="Q7" s="17">
        <v>0</v>
      </c>
    </row>
    <row r="8" spans="1:17" x14ac:dyDescent="0.25">
      <c r="A8" s="1">
        <v>6</v>
      </c>
      <c r="B8" s="5">
        <v>1.4999999999999999E-2</v>
      </c>
      <c r="C8" s="6">
        <v>-2.7E-2</v>
      </c>
      <c r="D8" s="6">
        <v>-0.01</v>
      </c>
      <c r="E8" s="6">
        <v>-2.7E-2</v>
      </c>
      <c r="F8" s="6">
        <v>2E-3</v>
      </c>
      <c r="G8" s="6">
        <v>5.6000000000000001E-2</v>
      </c>
      <c r="H8" s="6">
        <v>3.7999999999999999E-2</v>
      </c>
      <c r="I8" s="6">
        <v>-4.0000000000000001E-3</v>
      </c>
      <c r="J8" s="6">
        <v>0.08</v>
      </c>
      <c r="K8" s="6">
        <v>1E-3</v>
      </c>
      <c r="L8" s="6">
        <v>1.2999999999999999E-2</v>
      </c>
      <c r="M8" s="7">
        <v>2.5999999999999999E-2</v>
      </c>
      <c r="O8" s="14">
        <f t="shared" si="0"/>
        <v>1.3583333333333334E-2</v>
      </c>
      <c r="Q8" s="17">
        <v>0.10261699946161644</v>
      </c>
    </row>
    <row r="9" spans="1:17" x14ac:dyDescent="0.25">
      <c r="A9" s="1">
        <v>7</v>
      </c>
      <c r="B9" s="5">
        <v>-1E-3</v>
      </c>
      <c r="C9" s="6">
        <v>1.0999999999999999E-2</v>
      </c>
      <c r="D9" s="6">
        <v>5.6000000000000001E-2</v>
      </c>
      <c r="E9" s="6">
        <v>-2.4E-2</v>
      </c>
      <c r="F9" s="6">
        <v>1.9E-2</v>
      </c>
      <c r="G9" s="6">
        <v>-1.4999999999999999E-2</v>
      </c>
      <c r="H9" s="6">
        <v>-4.8000000000000001E-2</v>
      </c>
      <c r="I9" s="6">
        <v>1.9E-2</v>
      </c>
      <c r="J9" s="6">
        <v>6.2E-2</v>
      </c>
      <c r="K9" s="6">
        <v>2.3E-2</v>
      </c>
      <c r="L9" s="6">
        <v>2E-3</v>
      </c>
      <c r="M9" s="7">
        <v>-1.7000000000000001E-2</v>
      </c>
      <c r="O9" s="14">
        <f t="shared" si="0"/>
        <v>7.2500000000000004E-3</v>
      </c>
      <c r="Q9" s="17">
        <v>0</v>
      </c>
    </row>
    <row r="10" spans="1:17" x14ac:dyDescent="0.25">
      <c r="A10" s="1">
        <v>8</v>
      </c>
      <c r="B10" s="5">
        <v>3.9E-2</v>
      </c>
      <c r="C10" s="6">
        <v>0.03</v>
      </c>
      <c r="D10" s="6">
        <v>3.0000000000000001E-3</v>
      </c>
      <c r="E10" s="6">
        <v>-4.0000000000000001E-3</v>
      </c>
      <c r="F10" s="6">
        <v>1.6E-2</v>
      </c>
      <c r="G10" s="6">
        <v>3.0000000000000001E-3</v>
      </c>
      <c r="H10" s="6">
        <v>-2.1000000000000001E-2</v>
      </c>
      <c r="I10" s="6">
        <v>1.7999999999999999E-2</v>
      </c>
      <c r="J10" s="6">
        <v>-2.5999999999999999E-2</v>
      </c>
      <c r="K10" s="6">
        <v>-2.1999999999999999E-2</v>
      </c>
      <c r="L10" s="6">
        <v>2.5999999999999999E-2</v>
      </c>
      <c r="M10" s="7">
        <v>7.2999999999999995E-2</v>
      </c>
      <c r="O10" s="14">
        <f t="shared" si="0"/>
        <v>1.1250000000000001E-2</v>
      </c>
      <c r="Q10" s="17">
        <v>0</v>
      </c>
    </row>
    <row r="11" spans="1:17" x14ac:dyDescent="0.25">
      <c r="A11" s="1">
        <v>9</v>
      </c>
      <c r="B11" s="5">
        <v>1.7000000000000001E-2</v>
      </c>
      <c r="C11" s="6">
        <v>0.02</v>
      </c>
      <c r="D11" s="6">
        <v>-2.4E-2</v>
      </c>
      <c r="E11" s="6">
        <v>-4.0000000000000001E-3</v>
      </c>
      <c r="F11" s="6">
        <v>1.9E-2</v>
      </c>
      <c r="G11" s="6">
        <v>-0.03</v>
      </c>
      <c r="H11" s="6">
        <v>3.9E-2</v>
      </c>
      <c r="I11" s="6">
        <v>2.5000000000000001E-2</v>
      </c>
      <c r="J11" s="6">
        <v>2.1000000000000001E-2</v>
      </c>
      <c r="K11" s="6">
        <v>5.3999999999999999E-2</v>
      </c>
      <c r="L11" s="6">
        <v>-1.0999999999999999E-2</v>
      </c>
      <c r="M11" s="7">
        <v>5.6000000000000001E-2</v>
      </c>
      <c r="O11" s="14">
        <f t="shared" si="0"/>
        <v>1.5166666666666667E-2</v>
      </c>
      <c r="Q11" s="17">
        <v>0.36616516499873319</v>
      </c>
    </row>
    <row r="12" spans="1:17" ht="15.75" thickBot="1" x14ac:dyDescent="0.3">
      <c r="A12" s="1">
        <v>10</v>
      </c>
      <c r="B12" s="8">
        <v>0.108</v>
      </c>
      <c r="C12" s="9">
        <v>-3.0000000000000001E-3</v>
      </c>
      <c r="D12" s="9">
        <v>6.0999999999999999E-2</v>
      </c>
      <c r="E12" s="9">
        <v>8.0000000000000002E-3</v>
      </c>
      <c r="F12" s="9">
        <v>2.4E-2</v>
      </c>
      <c r="G12" s="9">
        <v>-1.2999999999999999E-2</v>
      </c>
      <c r="H12" s="9">
        <v>-3.6999999999999998E-2</v>
      </c>
      <c r="I12" s="9">
        <v>5.2999999999999999E-2</v>
      </c>
      <c r="J12" s="9">
        <v>-8.9999999999999993E-3</v>
      </c>
      <c r="K12" s="9">
        <v>-2.1000000000000001E-2</v>
      </c>
      <c r="L12" s="9">
        <v>2.5999999999999999E-2</v>
      </c>
      <c r="M12" s="10">
        <v>-8.9999999999999993E-3</v>
      </c>
      <c r="O12" s="15">
        <f t="shared" si="0"/>
        <v>1.5666666666666662E-2</v>
      </c>
      <c r="Q12" s="18">
        <v>0.39800080559602213</v>
      </c>
    </row>
    <row r="13" spans="1:17" ht="15.75" thickBot="1" x14ac:dyDescent="0.3">
      <c r="O13" s="23" t="s">
        <v>2</v>
      </c>
      <c r="Q13" s="23" t="s">
        <v>11</v>
      </c>
    </row>
    <row r="14" spans="1:17" ht="15.75" thickBot="1" x14ac:dyDescent="0.3">
      <c r="A14" s="11" t="s">
        <v>5</v>
      </c>
      <c r="B14" s="19">
        <f>SUMPRODUCT(B3:B12,$Q3:$Q12)</f>
        <v>5.2613188220483893E-2</v>
      </c>
      <c r="C14" s="20">
        <f t="shared" ref="C14:M14" si="1">SUMPRODUCT(C3:C12,$Q3:$Q12)</f>
        <v>3.3586418977229531E-3</v>
      </c>
      <c r="D14" s="20">
        <f t="shared" si="1"/>
        <v>9.2684510189700933E-3</v>
      </c>
      <c r="E14" s="20">
        <f t="shared" si="1"/>
        <v>1.08015927840765E-3</v>
      </c>
      <c r="F14" s="20">
        <f t="shared" si="1"/>
        <v>1.5915089288541927E-2</v>
      </c>
      <c r="G14" s="20">
        <f t="shared" si="1"/>
        <v>-1.3209971081675952E-2</v>
      </c>
      <c r="H14" s="20">
        <f t="shared" si="1"/>
        <v>1.2779049703493171E-2</v>
      </c>
      <c r="I14" s="20">
        <f t="shared" si="1"/>
        <v>2.6906929164951215E-2</v>
      </c>
      <c r="J14" s="20">
        <f t="shared" si="1"/>
        <v>1.4847944740467446E-2</v>
      </c>
      <c r="K14" s="20">
        <f t="shared" si="1"/>
        <v>1.4847944740467446E-2</v>
      </c>
      <c r="L14" s="20">
        <f t="shared" si="1"/>
        <v>1.4847944740467441E-2</v>
      </c>
      <c r="M14" s="21">
        <f t="shared" si="1"/>
        <v>2.4919965173312013E-2</v>
      </c>
      <c r="O14" s="24">
        <f>SUMPRODUCT(O3:O12,$Q3:$Q12)</f>
        <v>1.4847944740467439E-2</v>
      </c>
      <c r="Q14" s="31">
        <f>SUM(Q3:Q12)</f>
        <v>0.99999999999999989</v>
      </c>
    </row>
    <row r="15" spans="1:17" ht="15.75" thickBot="1" x14ac:dyDescent="0.3">
      <c r="A15" s="11"/>
      <c r="O15" s="23" t="s">
        <v>10</v>
      </c>
    </row>
    <row r="16" spans="1:17" ht="15.75" thickBot="1" x14ac:dyDescent="0.3">
      <c r="A16" s="11" t="s">
        <v>6</v>
      </c>
      <c r="B16" s="25">
        <v>0</v>
      </c>
      <c r="C16" s="26">
        <v>1.1489302842744489E-2</v>
      </c>
      <c r="D16" s="26">
        <v>5.5794937214973354E-3</v>
      </c>
      <c r="E16" s="26">
        <v>1.3767785462059784E-2</v>
      </c>
      <c r="F16" s="26">
        <v>0</v>
      </c>
      <c r="G16" s="26">
        <v>2.068895036974272E-3</v>
      </c>
      <c r="H16" s="26">
        <v>2.8057915822143394E-2</v>
      </c>
      <c r="I16" s="26">
        <v>0</v>
      </c>
      <c r="J16" s="26">
        <v>0</v>
      </c>
      <c r="K16" s="26">
        <v>0</v>
      </c>
      <c r="L16" s="26">
        <v>0</v>
      </c>
      <c r="M16" s="27">
        <v>0</v>
      </c>
      <c r="O16" s="29">
        <f>AVERAGE(B16:M16)</f>
        <v>5.0802827404516056E-3</v>
      </c>
    </row>
    <row r="17" spans="1:15" ht="15.75" thickBot="1" x14ac:dyDescent="0.3">
      <c r="A17" s="11"/>
    </row>
    <row r="18" spans="1:15" ht="15.75" thickBot="1" x14ac:dyDescent="0.3">
      <c r="A18" s="11" t="s">
        <v>7</v>
      </c>
      <c r="B18" s="19">
        <f>B14+B16</f>
        <v>5.2613188220483893E-2</v>
      </c>
      <c r="C18" s="20">
        <f t="shared" ref="C18:M18" si="2">C14+C16</f>
        <v>1.4847944740467443E-2</v>
      </c>
      <c r="D18" s="20">
        <f t="shared" si="2"/>
        <v>1.4847944740467429E-2</v>
      </c>
      <c r="E18" s="20">
        <f t="shared" si="2"/>
        <v>1.4847944740467434E-2</v>
      </c>
      <c r="F18" s="20">
        <f t="shared" si="2"/>
        <v>1.5915089288541927E-2</v>
      </c>
      <c r="G18" s="20">
        <f t="shared" si="2"/>
        <v>-1.114107604470168E-2</v>
      </c>
      <c r="H18" s="20">
        <f t="shared" si="2"/>
        <v>4.0836965525636565E-2</v>
      </c>
      <c r="I18" s="20">
        <f t="shared" si="2"/>
        <v>2.6906929164951215E-2</v>
      </c>
      <c r="J18" s="20">
        <f t="shared" si="2"/>
        <v>1.4847944740467446E-2</v>
      </c>
      <c r="K18" s="20">
        <f t="shared" si="2"/>
        <v>1.4847944740467446E-2</v>
      </c>
      <c r="L18" s="20">
        <f t="shared" si="2"/>
        <v>1.4847944740467441E-2</v>
      </c>
      <c r="M18" s="21">
        <f t="shared" si="2"/>
        <v>2.4919965173312013E-2</v>
      </c>
    </row>
    <row r="19" spans="1:15" ht="15.75" thickBot="1" x14ac:dyDescent="0.3">
      <c r="A19" s="11"/>
    </row>
    <row r="20" spans="1:15" ht="16.5" thickTop="1" thickBot="1" x14ac:dyDescent="0.3">
      <c r="A20" s="11" t="s">
        <v>8</v>
      </c>
      <c r="B20" s="28">
        <v>0.75</v>
      </c>
      <c r="J20" s="38" t="s">
        <v>9</v>
      </c>
      <c r="K20" s="38"/>
      <c r="L20" s="38"/>
      <c r="M20" s="38"/>
      <c r="N20" s="38"/>
      <c r="O20" s="30">
        <f>-O14+B20*O16</f>
        <v>-1.1037732685128735E-2</v>
      </c>
    </row>
    <row r="21" spans="1:15" x14ac:dyDescent="0.25">
      <c r="A21" s="11"/>
    </row>
    <row r="22" spans="1:15" x14ac:dyDescent="0.25">
      <c r="A22" s="11"/>
    </row>
    <row r="23" spans="1:15" x14ac:dyDescent="0.25">
      <c r="A23" s="11"/>
    </row>
    <row r="24" spans="1:15" x14ac:dyDescent="0.25">
      <c r="A24" s="11"/>
    </row>
  </sheetData>
  <mergeCells count="2">
    <mergeCell ref="B1:M1"/>
    <mergeCell ref="J20: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>
      <selection activeCell="H24" sqref="H24"/>
    </sheetView>
  </sheetViews>
  <sheetFormatPr defaultRowHeight="15" x14ac:dyDescent="0.25"/>
  <cols>
    <col min="1" max="1" width="16.85546875" bestFit="1" customWidth="1"/>
    <col min="13" max="13" width="6.5703125" bestFit="1" customWidth="1"/>
    <col min="14" max="14" width="3.28515625" customWidth="1"/>
    <col min="16" max="16" width="4.28515625" customWidth="1"/>
  </cols>
  <sheetData>
    <row r="1" spans="1:17" x14ac:dyDescent="0.25">
      <c r="A1" s="11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P1" s="22"/>
      <c r="Q1" s="22"/>
    </row>
    <row r="2" spans="1:17" ht="15.75" thickBot="1" x14ac:dyDescent="0.3">
      <c r="A2" s="11" t="s">
        <v>1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P2" s="22"/>
      <c r="Q2" s="22" t="s">
        <v>4</v>
      </c>
    </row>
    <row r="3" spans="1:17" x14ac:dyDescent="0.25">
      <c r="A3" s="11">
        <v>1</v>
      </c>
      <c r="B3" s="2">
        <v>4.0000000000000001E-3</v>
      </c>
      <c r="C3" s="3">
        <v>-2.5000000000000001E-2</v>
      </c>
      <c r="D3" s="3">
        <v>8.9999999999999993E-3</v>
      </c>
      <c r="E3" s="3">
        <v>1.2E-2</v>
      </c>
      <c r="F3" s="3">
        <v>4.7E-2</v>
      </c>
      <c r="G3" s="3">
        <v>6.0000000000000001E-3</v>
      </c>
      <c r="H3" s="3">
        <v>-1.9E-2</v>
      </c>
      <c r="I3" s="3">
        <v>-3.6999999999999998E-2</v>
      </c>
      <c r="J3" s="3">
        <v>2.5000000000000001E-2</v>
      </c>
      <c r="K3" s="3">
        <v>2.1000000000000001E-2</v>
      </c>
      <c r="L3" s="3">
        <v>1.7000000000000001E-2</v>
      </c>
      <c r="M3" s="4">
        <v>1.9E-2</v>
      </c>
      <c r="Q3" s="16">
        <v>0</v>
      </c>
    </row>
    <row r="4" spans="1:17" x14ac:dyDescent="0.25">
      <c r="A4" s="11">
        <v>2</v>
      </c>
      <c r="B4" s="5">
        <v>1.4E-2</v>
      </c>
      <c r="C4" s="12">
        <v>0</v>
      </c>
      <c r="D4" s="12">
        <v>-3.9E-2</v>
      </c>
      <c r="E4" s="12">
        <v>1.6E-2</v>
      </c>
      <c r="F4" s="12">
        <v>-6.0000000000000001E-3</v>
      </c>
      <c r="G4" s="12">
        <v>-2.1000000000000001E-2</v>
      </c>
      <c r="H4" s="12">
        <v>7.0000000000000007E-2</v>
      </c>
      <c r="I4" s="12">
        <v>-2.1999999999999999E-2</v>
      </c>
      <c r="J4" s="12">
        <v>1.9E-2</v>
      </c>
      <c r="K4" s="12">
        <v>2.5000000000000001E-2</v>
      </c>
      <c r="L4" s="12">
        <v>5.3999999999999999E-2</v>
      </c>
      <c r="M4" s="7">
        <v>0.04</v>
      </c>
      <c r="Q4" s="17">
        <v>0</v>
      </c>
    </row>
    <row r="5" spans="1:17" x14ac:dyDescent="0.25">
      <c r="A5" s="11">
        <v>3</v>
      </c>
      <c r="B5" s="5">
        <v>1E-3</v>
      </c>
      <c r="C5" s="6">
        <v>6.0000000000000001E-3</v>
      </c>
      <c r="D5" s="6">
        <v>5.0000000000000001E-3</v>
      </c>
      <c r="E5" s="6">
        <v>1.9E-2</v>
      </c>
      <c r="F5" s="6">
        <v>1.6E-2</v>
      </c>
      <c r="G5" s="6">
        <v>-5.1999999999999998E-2</v>
      </c>
      <c r="H5" s="6">
        <v>5.7000000000000002E-2</v>
      </c>
      <c r="I5" s="6">
        <v>2.7E-2</v>
      </c>
      <c r="J5" s="6">
        <v>3.9E-2</v>
      </c>
      <c r="K5" s="6">
        <v>0</v>
      </c>
      <c r="L5" s="6">
        <v>1.0999999999999999E-2</v>
      </c>
      <c r="M5" s="7">
        <v>2E-3</v>
      </c>
      <c r="Q5" s="17">
        <v>0</v>
      </c>
    </row>
    <row r="6" spans="1:17" x14ac:dyDescent="0.25">
      <c r="A6" s="11">
        <v>4</v>
      </c>
      <c r="B6" s="5">
        <v>-1.2E-2</v>
      </c>
      <c r="C6" s="6">
        <v>-2.1000000000000001E-2</v>
      </c>
      <c r="D6" s="6">
        <v>6.2E-2</v>
      </c>
      <c r="E6" s="6">
        <v>3.5999999999999997E-2</v>
      </c>
      <c r="F6" s="6">
        <v>-2E-3</v>
      </c>
      <c r="G6" s="6">
        <v>1.4999999999999999E-2</v>
      </c>
      <c r="H6" s="6">
        <v>-3.7999999999999999E-2</v>
      </c>
      <c r="I6" s="6">
        <v>-3.0000000000000001E-3</v>
      </c>
      <c r="J6" s="6">
        <v>2.4E-2</v>
      </c>
      <c r="K6" s="6">
        <v>1.2E-2</v>
      </c>
      <c r="L6" s="6">
        <v>4.8000000000000001E-2</v>
      </c>
      <c r="M6" s="7">
        <v>-7.0000000000000001E-3</v>
      </c>
      <c r="Q6" s="17">
        <v>0.20150854513560992</v>
      </c>
    </row>
    <row r="7" spans="1:17" x14ac:dyDescent="0.25">
      <c r="A7" s="11">
        <v>5</v>
      </c>
      <c r="B7" s="5">
        <v>-4.2999999999999997E-2</v>
      </c>
      <c r="C7" s="6">
        <v>5.0000000000000001E-3</v>
      </c>
      <c r="D7" s="6">
        <v>2.3E-2</v>
      </c>
      <c r="E7" s="6">
        <v>0</v>
      </c>
      <c r="F7" s="6">
        <v>2.3E-2</v>
      </c>
      <c r="G7" s="6">
        <v>3.4000000000000002E-2</v>
      </c>
      <c r="H7" s="6">
        <v>0.04</v>
      </c>
      <c r="I7" s="6">
        <v>2.9000000000000001E-2</v>
      </c>
      <c r="J7" s="6">
        <v>-1.2999999999999999E-2</v>
      </c>
      <c r="K7" s="6">
        <v>-0.04</v>
      </c>
      <c r="L7" s="6">
        <v>1.0999999999999999E-2</v>
      </c>
      <c r="M7" s="7">
        <v>3.0000000000000001E-3</v>
      </c>
      <c r="Q7" s="17">
        <v>0.14171782117359891</v>
      </c>
    </row>
    <row r="8" spans="1:17" x14ac:dyDescent="0.25">
      <c r="A8" s="11">
        <v>6</v>
      </c>
      <c r="B8" s="5">
        <v>1.4999999999999999E-2</v>
      </c>
      <c r="C8" s="6">
        <v>-2.7E-2</v>
      </c>
      <c r="D8" s="6">
        <v>-0.01</v>
      </c>
      <c r="E8" s="6">
        <v>-2.7E-2</v>
      </c>
      <c r="F8" s="6">
        <v>2E-3</v>
      </c>
      <c r="G8" s="6">
        <v>5.6000000000000001E-2</v>
      </c>
      <c r="H8" s="6">
        <v>3.7999999999999999E-2</v>
      </c>
      <c r="I8" s="6">
        <v>-4.0000000000000001E-3</v>
      </c>
      <c r="J8" s="6">
        <v>0.08</v>
      </c>
      <c r="K8" s="6">
        <v>1E-3</v>
      </c>
      <c r="L8" s="6">
        <v>1.2999999999999999E-2</v>
      </c>
      <c r="M8" s="7">
        <v>2.5999999999999999E-2</v>
      </c>
      <c r="Q8" s="17">
        <v>8.6165809998967127E-2</v>
      </c>
    </row>
    <row r="9" spans="1:17" x14ac:dyDescent="0.25">
      <c r="A9" s="11">
        <v>7</v>
      </c>
      <c r="B9" s="5">
        <v>-1E-3</v>
      </c>
      <c r="C9" s="6">
        <v>1.0999999999999999E-2</v>
      </c>
      <c r="D9" s="6">
        <v>5.6000000000000001E-2</v>
      </c>
      <c r="E9" s="6">
        <v>-2.4E-2</v>
      </c>
      <c r="F9" s="6">
        <v>1.9E-2</v>
      </c>
      <c r="G9" s="6">
        <v>-1.4999999999999999E-2</v>
      </c>
      <c r="H9" s="6">
        <v>-4.8000000000000001E-2</v>
      </c>
      <c r="I9" s="6">
        <v>1.9E-2</v>
      </c>
      <c r="J9" s="6">
        <v>6.2E-2</v>
      </c>
      <c r="K9" s="6">
        <v>2.3E-2</v>
      </c>
      <c r="L9" s="6">
        <v>2E-3</v>
      </c>
      <c r="M9" s="7">
        <v>-1.7000000000000001E-2</v>
      </c>
      <c r="Q9" s="17">
        <v>0</v>
      </c>
    </row>
    <row r="10" spans="1:17" x14ac:dyDescent="0.25">
      <c r="A10" s="11">
        <v>8</v>
      </c>
      <c r="B10" s="5">
        <v>3.9E-2</v>
      </c>
      <c r="C10" s="6">
        <v>0.03</v>
      </c>
      <c r="D10" s="6">
        <v>3.0000000000000001E-3</v>
      </c>
      <c r="E10" s="6">
        <v>-4.0000000000000001E-3</v>
      </c>
      <c r="F10" s="6">
        <v>1.6E-2</v>
      </c>
      <c r="G10" s="6">
        <v>3.0000000000000001E-3</v>
      </c>
      <c r="H10" s="6">
        <v>-2.1000000000000001E-2</v>
      </c>
      <c r="I10" s="6">
        <v>1.7999999999999999E-2</v>
      </c>
      <c r="J10" s="6">
        <v>-2.5999999999999999E-2</v>
      </c>
      <c r="K10" s="6">
        <v>-2.1999999999999999E-2</v>
      </c>
      <c r="L10" s="6">
        <v>2.5999999999999999E-2</v>
      </c>
      <c r="M10" s="7">
        <v>7.2999999999999995E-2</v>
      </c>
      <c r="Q10" s="17">
        <v>0.25681149676925896</v>
      </c>
    </row>
    <row r="11" spans="1:17" x14ac:dyDescent="0.25">
      <c r="A11" s="11">
        <v>9</v>
      </c>
      <c r="B11" s="5">
        <v>1.7000000000000001E-2</v>
      </c>
      <c r="C11" s="6">
        <v>0.02</v>
      </c>
      <c r="D11" s="6">
        <v>-2.4E-2</v>
      </c>
      <c r="E11" s="6">
        <v>-4.0000000000000001E-3</v>
      </c>
      <c r="F11" s="6">
        <v>1.9E-2</v>
      </c>
      <c r="G11" s="6">
        <v>-0.03</v>
      </c>
      <c r="H11" s="6">
        <v>3.9E-2</v>
      </c>
      <c r="I11" s="6">
        <v>2.5000000000000001E-2</v>
      </c>
      <c r="J11" s="6">
        <v>2.1000000000000001E-2</v>
      </c>
      <c r="K11" s="6">
        <v>5.3999999999999999E-2</v>
      </c>
      <c r="L11" s="6">
        <v>-1.0999999999999999E-2</v>
      </c>
      <c r="M11" s="7">
        <v>5.6000000000000001E-2</v>
      </c>
      <c r="Q11" s="17">
        <v>0.31379632692256482</v>
      </c>
    </row>
    <row r="12" spans="1:17" ht="15.75" thickBot="1" x14ac:dyDescent="0.3">
      <c r="A12" s="11">
        <v>10</v>
      </c>
      <c r="B12" s="8">
        <v>0.108</v>
      </c>
      <c r="C12" s="9">
        <v>-3.0000000000000001E-3</v>
      </c>
      <c r="D12" s="9">
        <v>6.0999999999999999E-2</v>
      </c>
      <c r="E12" s="9">
        <v>8.0000000000000002E-3</v>
      </c>
      <c r="F12" s="9">
        <v>2.4E-2</v>
      </c>
      <c r="G12" s="9">
        <v>-1.2999999999999999E-2</v>
      </c>
      <c r="H12" s="9">
        <v>-3.6999999999999998E-2</v>
      </c>
      <c r="I12" s="9">
        <v>5.2999999999999999E-2</v>
      </c>
      <c r="J12" s="9">
        <v>-8.9999999999999993E-3</v>
      </c>
      <c r="K12" s="9">
        <v>-2.1000000000000001E-2</v>
      </c>
      <c r="L12" s="9">
        <v>2.5999999999999999E-2</v>
      </c>
      <c r="M12" s="10">
        <v>-8.9999999999999993E-3</v>
      </c>
      <c r="Q12" s="18">
        <v>0</v>
      </c>
    </row>
    <row r="13" spans="1:17" ht="15.75" thickBot="1" x14ac:dyDescent="0.3">
      <c r="O13" s="23" t="s">
        <v>15</v>
      </c>
      <c r="Q13" s="23" t="s">
        <v>11</v>
      </c>
    </row>
    <row r="14" spans="1:17" ht="15.75" thickBot="1" x14ac:dyDescent="0.3">
      <c r="A14" s="11" t="s">
        <v>5</v>
      </c>
      <c r="B14" s="19">
        <f>SUMPRODUCT(B3:B12,$Q3:$Q12)</f>
        <v>8.1307042295771358E-3</v>
      </c>
      <c r="C14" s="20">
        <f t="shared" ref="C14:M14" si="0">SUMPRODUCT(C3:C12,$Q3:$Q12)</f>
        <v>8.1307042295771393E-3</v>
      </c>
      <c r="D14" s="20">
        <f t="shared" si="0"/>
        <v>8.130704229577141E-3</v>
      </c>
      <c r="E14" s="20">
        <f t="shared" si="0"/>
        <v>2.6453994601425487E-3</v>
      </c>
      <c r="F14" s="20">
        <f t="shared" si="0"/>
        <v>1.3099938576556364E-2</v>
      </c>
      <c r="G14" s="20">
        <f t="shared" si="0"/>
        <v>4.0228641395095022E-3</v>
      </c>
      <c r="H14" s="20">
        <f t="shared" si="0"/>
        <v>8.1307042295771202E-3</v>
      </c>
      <c r="I14" s="20">
        <f t="shared" si="0"/>
        <v>1.5628143053542452E-2</v>
      </c>
      <c r="J14" s="20">
        <f t="shared" si="0"/>
        <v>9.7997621572883525E-3</v>
      </c>
      <c r="K14" s="20">
        <f t="shared" si="0"/>
        <v>8.1307042295771341E-3</v>
      </c>
      <c r="L14" s="20">
        <f t="shared" si="0"/>
        <v>1.5576801049257957E-2</v>
      </c>
      <c r="M14" s="21">
        <f t="shared" si="0"/>
        <v>3.7574738279364209E-2</v>
      </c>
      <c r="O14" s="33">
        <v>8.1307042295771358E-3</v>
      </c>
      <c r="Q14" s="31">
        <f>SUM(Q3:Q12)</f>
        <v>0.99999999999999978</v>
      </c>
    </row>
    <row r="15" spans="1:17" ht="15.75" thickBot="1" x14ac:dyDescent="0.3">
      <c r="A15" s="11"/>
      <c r="O15" s="23" t="s">
        <v>14</v>
      </c>
    </row>
    <row r="16" spans="1:17" ht="15.75" thickBot="1" x14ac:dyDescent="0.3">
      <c r="A16" s="11" t="s">
        <v>16</v>
      </c>
      <c r="B16" s="25">
        <v>0</v>
      </c>
      <c r="C16" s="26">
        <v>0</v>
      </c>
      <c r="D16" s="26">
        <v>0</v>
      </c>
      <c r="E16" s="26">
        <v>5.485304769434594E-3</v>
      </c>
      <c r="F16" s="26">
        <v>0</v>
      </c>
      <c r="G16" s="26">
        <v>4.1078400900676389E-3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7">
        <v>0</v>
      </c>
      <c r="O16" s="29">
        <f>AVERAGE(B16:M16)</f>
        <v>7.9942873829185271E-4</v>
      </c>
    </row>
    <row r="17" spans="1:15" ht="15.75" thickBot="1" x14ac:dyDescent="0.3">
      <c r="A17" s="11"/>
    </row>
    <row r="18" spans="1:15" ht="15.75" thickBot="1" x14ac:dyDescent="0.3">
      <c r="A18" s="11" t="s">
        <v>7</v>
      </c>
      <c r="B18" s="19">
        <f>B14+B16</f>
        <v>8.1307042295771358E-3</v>
      </c>
      <c r="C18" s="20">
        <f t="shared" ref="C18:M18" si="1">C14+C16</f>
        <v>8.1307042295771393E-3</v>
      </c>
      <c r="D18" s="20">
        <f t="shared" si="1"/>
        <v>8.130704229577141E-3</v>
      </c>
      <c r="E18" s="20">
        <f t="shared" si="1"/>
        <v>8.1307042295771428E-3</v>
      </c>
      <c r="F18" s="20">
        <f t="shared" si="1"/>
        <v>1.3099938576556364E-2</v>
      </c>
      <c r="G18" s="20">
        <f t="shared" si="1"/>
        <v>8.130704229577141E-3</v>
      </c>
      <c r="H18" s="20">
        <f t="shared" si="1"/>
        <v>8.1307042295771202E-3</v>
      </c>
      <c r="I18" s="20">
        <f t="shared" si="1"/>
        <v>1.5628143053542452E-2</v>
      </c>
      <c r="J18" s="20">
        <f t="shared" si="1"/>
        <v>9.7997621572883525E-3</v>
      </c>
      <c r="K18" s="20">
        <f t="shared" si="1"/>
        <v>8.1307042295771341E-3</v>
      </c>
      <c r="L18" s="20">
        <f t="shared" si="1"/>
        <v>1.5576801049257957E-2</v>
      </c>
      <c r="M18" s="21">
        <f t="shared" si="1"/>
        <v>3.7574738279364209E-2</v>
      </c>
    </row>
    <row r="19" spans="1:15" ht="15.75" thickBot="1" x14ac:dyDescent="0.3">
      <c r="A19" s="11"/>
    </row>
    <row r="20" spans="1:15" ht="15.75" thickBot="1" x14ac:dyDescent="0.3">
      <c r="A20" s="32" t="s">
        <v>13</v>
      </c>
      <c r="B20" s="28">
        <v>0.3</v>
      </c>
      <c r="J20" s="39" t="s">
        <v>12</v>
      </c>
      <c r="K20" s="39"/>
      <c r="L20" s="39"/>
      <c r="M20" s="39"/>
      <c r="N20" s="40"/>
      <c r="O20" s="33">
        <f>-O14+(1/B20)*O16</f>
        <v>-5.4659417686042933E-3</v>
      </c>
    </row>
    <row r="21" spans="1:15" ht="15.75" thickBot="1" x14ac:dyDescent="0.3"/>
    <row r="22" spans="1:15" ht="15.75" thickBot="1" x14ac:dyDescent="0.3">
      <c r="A22" s="35" t="s">
        <v>18</v>
      </c>
      <c r="B22" s="28">
        <v>0.5</v>
      </c>
      <c r="N22" s="34" t="s">
        <v>2</v>
      </c>
      <c r="O22" s="33">
        <f>AVERAGE(B14:M14)</f>
        <v>1.1583430655295587E-2</v>
      </c>
    </row>
    <row r="23" spans="1:15" ht="15.75" thickBot="1" x14ac:dyDescent="0.3"/>
    <row r="24" spans="1:15" ht="16.5" thickTop="1" thickBot="1" x14ac:dyDescent="0.3">
      <c r="N24" s="34" t="s">
        <v>17</v>
      </c>
      <c r="O24" s="36">
        <f>-(1-B22)*O22+B22*O20</f>
        <v>-8.5246862119499403E-3</v>
      </c>
    </row>
    <row r="25" spans="1:15" ht="15.75" thickTop="1" x14ac:dyDescent="0.25">
      <c r="N25" s="34"/>
    </row>
  </sheetData>
  <mergeCells count="2">
    <mergeCell ref="B1:M1"/>
    <mergeCell ref="J20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Mean-Semideviation</vt:lpstr>
      <vt:lpstr>AVaR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Andrzej Ruszczynski</cp:lastModifiedBy>
  <dcterms:created xsi:type="dcterms:W3CDTF">2009-11-01T21:51:21Z</dcterms:created>
  <dcterms:modified xsi:type="dcterms:W3CDTF">2019-11-23T16:00:12Z</dcterms:modified>
</cp:coreProperties>
</file>