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fuhe/岛的学习资料/MFE/620/assignment/hw2/"/>
    </mc:Choice>
  </mc:AlternateContent>
  <xr:revisionPtr revIDLastSave="0" documentId="13_ncr:1_{B1B18301-924C-3F47-9513-8EA864737C93}" xr6:coauthVersionLast="36" xr6:coauthVersionMax="36" xr10:uidLastSave="{00000000-0000-0000-0000-000000000000}"/>
  <bookViews>
    <workbookView xWindow="380" yWindow="460" windowWidth="28040" windowHeight="16240" xr2:uid="{87AFA8C6-DF5E-0949-B0CF-B9AD2AC9D47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I14" i="1" s="1"/>
  <c r="D14" i="1"/>
  <c r="D10" i="1"/>
  <c r="B10" i="1"/>
  <c r="B14" i="1"/>
  <c r="B28" i="1" l="1"/>
  <c r="B27" i="1"/>
  <c r="B26" i="1"/>
  <c r="B25" i="1"/>
  <c r="C24" i="1"/>
  <c r="D24" i="1" s="1"/>
  <c r="D21" i="1"/>
  <c r="D20" i="1"/>
  <c r="D19" i="1"/>
  <c r="B20" i="1"/>
  <c r="B19" i="1"/>
  <c r="D15" i="1"/>
  <c r="G15" i="1"/>
  <c r="I15" i="1" s="1"/>
  <c r="B15" i="1"/>
  <c r="B11" i="1"/>
  <c r="B2" i="1"/>
  <c r="D4" i="1" s="1"/>
  <c r="D5" i="1" l="1"/>
  <c r="D2" i="1"/>
  <c r="D3" i="1"/>
  <c r="F2" i="1" l="1"/>
</calcChain>
</file>

<file path=xl/sharedStrings.xml><?xml version="1.0" encoding="utf-8"?>
<sst xmlns="http://schemas.openxmlformats.org/spreadsheetml/2006/main" count="35" uniqueCount="28">
  <si>
    <t>y</t>
  </si>
  <si>
    <t>Q1:</t>
  </si>
  <si>
    <t>Cash Flow 1</t>
  </si>
  <si>
    <t>Cash Flow 2</t>
  </si>
  <si>
    <t>Cash Flow 3</t>
  </si>
  <si>
    <t>Cash Flow 4</t>
  </si>
  <si>
    <t>Present Value=</t>
  </si>
  <si>
    <t>[x1,x2]</t>
  </si>
  <si>
    <t>Q2:</t>
  </si>
  <si>
    <t>B1=</t>
  </si>
  <si>
    <t>B2=</t>
  </si>
  <si>
    <t>D2=</t>
  </si>
  <si>
    <t>D1=</t>
  </si>
  <si>
    <t>y=</t>
  </si>
  <si>
    <t>B1_percentage=</t>
  </si>
  <si>
    <t>B2_percentage=</t>
  </si>
  <si>
    <t>Q3:</t>
  </si>
  <si>
    <t>I0=</t>
  </si>
  <si>
    <t>F0=</t>
  </si>
  <si>
    <t>F1=</t>
  </si>
  <si>
    <t>I1=</t>
  </si>
  <si>
    <t>f1=</t>
  </si>
  <si>
    <t>Q4:</t>
  </si>
  <si>
    <t>Cash_price=</t>
  </si>
  <si>
    <t>interest=</t>
  </si>
  <si>
    <t>f0=</t>
  </si>
  <si>
    <t>accured interests</t>
  </si>
  <si>
    <t>Qf=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</si>
</sst>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4810B-0A10-C64B-896D-5006E9D43E77}">
  <dimension ref="A1:I28"/>
  <sheetViews>
    <sheetView tabSelected="1" workbookViewId="0">
      <selection activeCell="G14" sqref="G14"/>
    </sheetView>
  </sheetViews>
  <sheetFormatPr baseColWidth="10" defaultRowHeight="16" x14ac:dyDescent="0.2"/>
  <cols>
    <col min="1" max="2" width="15.1640625" customWidth="1"/>
    <col min="3" max="3" width="18.5" customWidth="1"/>
    <col min="4" max="4" width="15.1640625" customWidth="1"/>
    <col min="5" max="6" width="14.83203125" customWidth="1"/>
    <col min="7" max="7" width="15" customWidth="1"/>
    <col min="8" max="8" width="14.83203125" customWidth="1"/>
  </cols>
  <sheetData>
    <row r="1" spans="1:9" x14ac:dyDescent="0.2">
      <c r="A1" t="s">
        <v>1</v>
      </c>
    </row>
    <row r="2" spans="1:9" x14ac:dyDescent="0.2">
      <c r="A2" t="s">
        <v>0</v>
      </c>
      <c r="B2" s="1">
        <f>(B6+C6)/2</f>
        <v>3.1778077000000002E-2</v>
      </c>
      <c r="C2" t="s">
        <v>2</v>
      </c>
      <c r="D2">
        <f>20*EXP(B2*-0.5)</f>
        <v>19.684730527152897</v>
      </c>
      <c r="E2" t="s">
        <v>6</v>
      </c>
      <c r="F2">
        <f>D2+D3+D4+D5</f>
        <v>1015.3180339292865</v>
      </c>
    </row>
    <row r="3" spans="1:9" x14ac:dyDescent="0.2">
      <c r="C3" t="s">
        <v>3</v>
      </c>
      <c r="D3">
        <f>20*EXP(B2*-1)</f>
        <v>19.374430796331261</v>
      </c>
    </row>
    <row r="4" spans="1:9" x14ac:dyDescent="0.2">
      <c r="C4" t="s">
        <v>4</v>
      </c>
      <c r="D4">
        <f>20*EXP(B2*-1.5)</f>
        <v>19.06902246713766</v>
      </c>
    </row>
    <row r="5" spans="1:9" x14ac:dyDescent="0.2">
      <c r="C5" t="s">
        <v>5</v>
      </c>
      <c r="D5">
        <f>1020*EXP(B2*-2)</f>
        <v>957.18985013866461</v>
      </c>
    </row>
    <row r="6" spans="1:9" x14ac:dyDescent="0.2">
      <c r="A6" t="s">
        <v>7</v>
      </c>
      <c r="B6">
        <v>3.1777832999999998E-2</v>
      </c>
      <c r="C6">
        <v>3.1778320999999998E-2</v>
      </c>
    </row>
    <row r="9" spans="1:9" x14ac:dyDescent="0.2">
      <c r="A9" t="s">
        <v>8</v>
      </c>
    </row>
    <row r="10" spans="1:9" x14ac:dyDescent="0.2">
      <c r="A10" t="s">
        <v>9</v>
      </c>
      <c r="B10">
        <f>2000*EXP(-0.1)+6000*EXP(-1)</f>
        <v>4016.9514831005736</v>
      </c>
      <c r="C10" t="s">
        <v>12</v>
      </c>
      <c r="D10">
        <f>(1*2000*EXP(-0.1)+10*6000*EXP(-1))/B10</f>
        <v>5.9454144285368029</v>
      </c>
    </row>
    <row r="11" spans="1:9" x14ac:dyDescent="0.2">
      <c r="A11" t="s">
        <v>10</v>
      </c>
      <c r="B11">
        <f>5000*EXP(-5.95*0.1)</f>
        <v>2757.8128293391487</v>
      </c>
      <c r="C11" t="s">
        <v>11</v>
      </c>
      <c r="D11">
        <v>5.95</v>
      </c>
    </row>
    <row r="13" spans="1:9" x14ac:dyDescent="0.2">
      <c r="A13" t="s">
        <v>13</v>
      </c>
      <c r="B13">
        <v>0.10100000000000001</v>
      </c>
      <c r="F13" t="s">
        <v>13</v>
      </c>
      <c r="G13">
        <v>0.15</v>
      </c>
    </row>
    <row r="14" spans="1:9" x14ac:dyDescent="0.2">
      <c r="A14" t="s">
        <v>9</v>
      </c>
      <c r="B14">
        <f>2000*EXP(-1*B13)+6000*EXP(-10*B13)</f>
        <v>3993.1799432008684</v>
      </c>
      <c r="C14" t="s">
        <v>14</v>
      </c>
      <c r="D14">
        <f>(B14-B10)/B10</f>
        <v>-5.9178060774975078E-3</v>
      </c>
      <c r="F14" t="s">
        <v>9</v>
      </c>
      <c r="G14">
        <f>2000*EXP(-1*G13)+6000*EXP(-10*G13)</f>
        <v>3060.1969137406945</v>
      </c>
      <c r="H14" t="s">
        <v>14</v>
      </c>
      <c r="I14">
        <f>(G14-B10)/B10</f>
        <v>-0.23817926937504028</v>
      </c>
    </row>
    <row r="15" spans="1:9" x14ac:dyDescent="0.2">
      <c r="A15" t="s">
        <v>10</v>
      </c>
      <c r="B15">
        <f>5000*EXP(-5.95*B13)</f>
        <v>2741.4525630629178</v>
      </c>
      <c r="C15" t="s">
        <v>15</v>
      </c>
      <c r="D15">
        <f>(B15-B11)/B11</f>
        <v>-5.9323338053189597E-3</v>
      </c>
      <c r="F15" t="s">
        <v>10</v>
      </c>
      <c r="G15">
        <f>5000*EXP(-5.95*G13)</f>
        <v>2048.1519780047201</v>
      </c>
      <c r="H15" t="s">
        <v>15</v>
      </c>
      <c r="I15">
        <f>(G15-B11)/B11</f>
        <v>-0.25732741677921767</v>
      </c>
    </row>
    <row r="18" spans="1:4" x14ac:dyDescent="0.2">
      <c r="A18" t="s">
        <v>16</v>
      </c>
    </row>
    <row r="19" spans="1:4" x14ac:dyDescent="0.2">
      <c r="A19" t="s">
        <v>17</v>
      </c>
      <c r="B19">
        <f>1*EXP(-0.08/6)+1*EXP(-0.08*5/12)</f>
        <v>1.9539712622892016</v>
      </c>
      <c r="C19" t="s">
        <v>20</v>
      </c>
      <c r="D19">
        <f>1*EXP(-0.08/6)</f>
        <v>0.98675516180719569</v>
      </c>
    </row>
    <row r="20" spans="1:4" x14ac:dyDescent="0.2">
      <c r="A20" t="s">
        <v>18</v>
      </c>
      <c r="B20">
        <f>(50-(1*EXP(-0.08/6)+1*EXP(-0.08*5/12)))*EXP(0.08*0.5)</f>
        <v>50.006824367366512</v>
      </c>
      <c r="C20" t="s">
        <v>19</v>
      </c>
      <c r="D20">
        <f>(48-1*EXP(-0.08/6))*EXP(0.08*0.25)</f>
        <v>47.96297538293026</v>
      </c>
    </row>
    <row r="21" spans="1:4" x14ac:dyDescent="0.2">
      <c r="C21" t="s">
        <v>21</v>
      </c>
      <c r="D21">
        <f>50*EXP(0.08*-0.25)+D19-48</f>
        <v>1.9966888271449577</v>
      </c>
    </row>
    <row r="23" spans="1:4" x14ac:dyDescent="0.2">
      <c r="A23" t="s">
        <v>22</v>
      </c>
    </row>
    <row r="24" spans="1:4" x14ac:dyDescent="0.2">
      <c r="A24" t="s">
        <v>23</v>
      </c>
      <c r="B24">
        <v>137</v>
      </c>
      <c r="C24">
        <f>9/184*4</f>
        <v>0.19565217391304349</v>
      </c>
      <c r="D24">
        <f>C24+B24</f>
        <v>137.19565217391303</v>
      </c>
    </row>
    <row r="25" spans="1:4" x14ac:dyDescent="0.2">
      <c r="A25" t="s">
        <v>24</v>
      </c>
      <c r="B25">
        <f>4*EXP(-0.05*175/365)</f>
        <v>3.9052498307120378</v>
      </c>
    </row>
    <row r="26" spans="1:4" x14ac:dyDescent="0.2">
      <c r="A26" t="s">
        <v>25</v>
      </c>
      <c r="B26">
        <f>(D24-B25)*EXP(0.05*(175+122)/365)</f>
        <v>138.82514001141172</v>
      </c>
    </row>
    <row r="27" spans="1:4" x14ac:dyDescent="0.2">
      <c r="A27" t="s">
        <v>26</v>
      </c>
      <c r="B27">
        <f>4*122/(122+59)</f>
        <v>2.6961325966850831</v>
      </c>
    </row>
    <row r="28" spans="1:4" x14ac:dyDescent="0.2">
      <c r="A28" t="s">
        <v>27</v>
      </c>
      <c r="B28">
        <f>(B26-B27)/1.2191</f>
        <v>111.66352835265903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一夫 何</dc:creator>
  <cp:lastModifiedBy>一夫 何</cp:lastModifiedBy>
  <dcterms:created xsi:type="dcterms:W3CDTF">2018-10-06T20:59:00Z</dcterms:created>
  <dcterms:modified xsi:type="dcterms:W3CDTF">2018-10-10T16:50:30Z</dcterms:modified>
</cp:coreProperties>
</file>