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610510AD-BF40-4897-AF40-CEB60CE25377}" xr6:coauthVersionLast="47" xr6:coauthVersionMax="47" xr10:uidLastSave="{00000000-0000-0000-0000-000000000000}"/>
  <bookViews>
    <workbookView xWindow="-108" yWindow="-108" windowWidth="23256" windowHeight="12456" xr2:uid="{192190A1-2DD6-EF40-BB78-B88DBE69CAA6}"/>
  </bookViews>
  <sheets>
    <sheet name="Sheet1" sheetId="1" r:id="rId1"/>
    <sheet name="Sheet2" sheetId="2" r:id="rId2"/>
    <sheet name="Sheet3" sheetId="3" r:id="rId3"/>
  </sheets>
  <definedNames>
    <definedName name="ALLOWEDTOTAL">Sheet2!$B$10</definedName>
    <definedName name="BONUS">Sheet2!$B$9</definedName>
    <definedName name="EMPLOYEES">Sheet2!$A$4:$A$6</definedName>
    <definedName name="PREPDATE">Sheet2!$B$1</definedName>
    <definedName name="WHATEVER">Sheet2!$H$8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B69" i="1"/>
  <c r="B70" i="1"/>
  <c r="B72" i="1"/>
  <c r="B62" i="1"/>
  <c r="B71" i="1"/>
  <c r="B61" i="1"/>
  <c r="B68" i="1"/>
  <c r="B67" i="1"/>
  <c r="B63" i="1"/>
  <c r="B60" i="1"/>
  <c r="B59" i="1"/>
  <c r="B58" i="1"/>
  <c r="B57" i="1"/>
  <c r="B56" i="1"/>
  <c r="B55" i="1"/>
  <c r="B54" i="1"/>
  <c r="B53" i="1"/>
  <c r="B51" i="1"/>
  <c r="B50" i="1"/>
  <c r="B52" i="1"/>
  <c r="B64" i="1"/>
  <c r="B75" i="1"/>
  <c r="B74" i="1"/>
  <c r="B73" i="1"/>
  <c r="B66" i="1"/>
  <c r="B65" i="1"/>
  <c r="D11" i="3"/>
  <c r="J9" i="3"/>
  <c r="G18" i="3"/>
  <c r="H16" i="3"/>
  <c r="H15" i="3"/>
  <c r="H14" i="3"/>
  <c r="G16" i="3"/>
  <c r="G15" i="3"/>
  <c r="G14" i="3"/>
  <c r="H12" i="3"/>
  <c r="H11" i="3"/>
  <c r="H10" i="3"/>
  <c r="H9" i="3"/>
  <c r="G12" i="3"/>
  <c r="G11" i="3"/>
  <c r="G10" i="3"/>
  <c r="G9" i="3"/>
  <c r="C5" i="2"/>
  <c r="C6" i="2"/>
  <c r="C4" i="2"/>
  <c r="C6" i="3"/>
  <c r="D5" i="2"/>
  <c r="D4" i="2"/>
  <c r="D6" i="2"/>
  <c r="C4" i="3"/>
  <c r="B11" i="2"/>
  <c r="H5" i="2" l="1"/>
  <c r="J5" i="2" s="1"/>
  <c r="H6" i="2"/>
  <c r="H4" i="2"/>
  <c r="I7" i="2"/>
  <c r="G7" i="2"/>
  <c r="B48" i="1"/>
  <c r="B47" i="1"/>
  <c r="B45" i="1"/>
  <c r="B44" i="1"/>
  <c r="B46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10" i="1"/>
  <c r="B9" i="1"/>
  <c r="B8" i="1"/>
  <c r="B7" i="1"/>
  <c r="B6" i="1"/>
  <c r="B5" i="1"/>
  <c r="B4" i="1"/>
  <c r="B3" i="1"/>
  <c r="B28" i="1"/>
  <c r="B27" i="1"/>
  <c r="B26" i="1"/>
  <c r="B25" i="1"/>
  <c r="B24" i="1"/>
  <c r="B23" i="1"/>
  <c r="B14" i="1"/>
  <c r="B22" i="1"/>
  <c r="B21" i="1"/>
  <c r="B20" i="1"/>
  <c r="B19" i="1"/>
  <c r="B18" i="1"/>
  <c r="B17" i="1"/>
  <c r="B16" i="1"/>
  <c r="B15" i="1"/>
  <c r="B13" i="1"/>
  <c r="B12" i="1"/>
  <c r="B11" i="1"/>
  <c r="B2" i="1"/>
  <c r="B1" i="1"/>
  <c r="J4" i="2" l="1"/>
  <c r="H8" i="2"/>
  <c r="H7" i="2"/>
  <c r="J6" i="2"/>
  <c r="J7" i="2" l="1"/>
  <c r="B13" i="2" s="1"/>
</calcChain>
</file>

<file path=xl/sharedStrings.xml><?xml version="1.0" encoding="utf-8"?>
<sst xmlns="http://schemas.openxmlformats.org/spreadsheetml/2006/main" count="31" uniqueCount="27">
  <si>
    <t>=1+1</t>
  </si>
  <si>
    <t>=1+2</t>
  </si>
  <si>
    <t>Salary</t>
  </si>
  <si>
    <t>Name</t>
  </si>
  <si>
    <t>John</t>
  </si>
  <si>
    <t>Joe</t>
  </si>
  <si>
    <t>Jane</t>
  </si>
  <si>
    <t>Bonus</t>
  </si>
  <si>
    <t>Attaboy</t>
  </si>
  <si>
    <t>Bonus Level</t>
  </si>
  <si>
    <t>Staff</t>
  </si>
  <si>
    <t>Allowed</t>
  </si>
  <si>
    <t>OK?</t>
  </si>
  <si>
    <t>C1</t>
  </si>
  <si>
    <t>C2</t>
  </si>
  <si>
    <t>T</t>
  </si>
  <si>
    <t>Total</t>
  </si>
  <si>
    <t>Level</t>
  </si>
  <si>
    <t>L1</t>
  </si>
  <si>
    <t>L2</t>
  </si>
  <si>
    <t>L3</t>
  </si>
  <si>
    <t>Perecentage</t>
  </si>
  <si>
    <t>Target</t>
  </si>
  <si>
    <t>Hired</t>
  </si>
  <si>
    <t>Prepared</t>
  </si>
  <si>
    <t>Tenure (Days)</t>
  </si>
  <si>
    <t>Tenure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</si>
</sst>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8944-CB9C-0E40-84E2-B10A78E31FE1}">
  <dimension ref="A1:B75"/>
  <sheetViews>
    <sheetView tabSelected="1" topLeftCell="A42" workbookViewId="0">
      <selection activeCell="B49" sqref="B49"/>
    </sheetView>
  </sheetViews>
  <sheetFormatPr defaultColWidth="11.19921875" defaultRowHeight="15.6" x14ac:dyDescent="0.3"/>
  <cols>
    <col min="1" max="1" width="45" style="1" customWidth="1"/>
    <col min="2" max="2" width="22" customWidth="1"/>
  </cols>
  <sheetData>
    <row r="1" spans="1:2" x14ac:dyDescent="0.3">
      <c r="A1" s="1" t="s">
        <v>0</v>
      </c>
      <c r="B1">
        <f>1+1</f>
        <v>2</v>
      </c>
    </row>
    <row r="2" spans="1:2" x14ac:dyDescent="0.3">
      <c r="A2" s="1" t="s">
        <v>1</v>
      </c>
      <c r="B2">
        <f>1+2</f>
        <v>3</v>
      </c>
    </row>
    <row r="3" spans="1:2" x14ac:dyDescent="0.3">
      <c r="B3">
        <f>7+9*5/2+4+9-10</f>
        <v>32.5</v>
      </c>
    </row>
    <row r="4" spans="1:2" x14ac:dyDescent="0.3">
      <c r="B4">
        <f>7+9*(5/2+4)+9-10</f>
        <v>64.5</v>
      </c>
    </row>
    <row r="5" spans="1:2" x14ac:dyDescent="0.3">
      <c r="B5">
        <f>(7+9)*(5/2+4)+9-10</f>
        <v>103</v>
      </c>
    </row>
    <row r="6" spans="1:2" x14ac:dyDescent="0.3">
      <c r="B6">
        <f>(7+9*5/2+4+9-10)</f>
        <v>32.5</v>
      </c>
    </row>
    <row r="7" spans="1:2" x14ac:dyDescent="0.3">
      <c r="B7">
        <f>7+9*5/(2+4)+9-10</f>
        <v>13.5</v>
      </c>
    </row>
    <row r="8" spans="1:2" x14ac:dyDescent="0.3">
      <c r="B8">
        <f>((7+9)*5/2)+4+9-10</f>
        <v>43</v>
      </c>
    </row>
    <row r="9" spans="1:2" x14ac:dyDescent="0.3">
      <c r="B9">
        <f>7+9*5/2+4+9-10/11</f>
        <v>41.590909090909093</v>
      </c>
    </row>
    <row r="10" spans="1:2" x14ac:dyDescent="0.3">
      <c r="B10">
        <f>7+9*5/2+(4+9-10)/11</f>
        <v>29.772727272727273</v>
      </c>
    </row>
    <row r="11" spans="1:2" x14ac:dyDescent="0.3">
      <c r="B11" t="str">
        <f>"A"&amp;"B"</f>
        <v>AB</v>
      </c>
    </row>
    <row r="12" spans="1:2" x14ac:dyDescent="0.3">
      <c r="B12" s="2">
        <f>MAX(1,-2+3,SIN(4),MAX(5+6,7+8))</f>
        <v>15</v>
      </c>
    </row>
    <row r="13" spans="1:2" x14ac:dyDescent="0.3">
      <c r="B13">
        <f xml:space="preserve"> 1 * 2% + 3</f>
        <v>3.02</v>
      </c>
    </row>
    <row r="14" spans="1:2" x14ac:dyDescent="0.3">
      <c r="B14">
        <f>SIN(100)</f>
        <v>-0.50636564110975879</v>
      </c>
    </row>
    <row r="15" spans="1:2" x14ac:dyDescent="0.3">
      <c r="B15" s="2">
        <f>1% + 2% + 3%</f>
        <v>0.06</v>
      </c>
    </row>
    <row r="16" spans="1:2" x14ac:dyDescent="0.3">
      <c r="B16" s="2">
        <f xml:space="preserve"> 1% + 2% * 3%</f>
        <v>1.06E-2</v>
      </c>
    </row>
    <row r="17" spans="2:2" x14ac:dyDescent="0.3">
      <c r="B17">
        <f>1% / 3 + 5 * 8%</f>
        <v>0.40333333333333338</v>
      </c>
    </row>
    <row r="18" spans="2:2" x14ac:dyDescent="0.3">
      <c r="B18">
        <f xml:space="preserve"> 44% * 67 + (14% * 33)</f>
        <v>34.1</v>
      </c>
    </row>
    <row r="19" spans="2:2" x14ac:dyDescent="0.3">
      <c r="B19">
        <f xml:space="preserve"> 44% * 67 + (-14% * 33)</f>
        <v>24.86</v>
      </c>
    </row>
    <row r="20" spans="2:2" x14ac:dyDescent="0.3">
      <c r="B20">
        <f>MAX(1,-2+3)</f>
        <v>1</v>
      </c>
    </row>
    <row r="21" spans="2:2" x14ac:dyDescent="0.3">
      <c r="B21" s="3">
        <f>1% + 2% * 3%</f>
        <v>1.06E-2</v>
      </c>
    </row>
    <row r="22" spans="2:2" x14ac:dyDescent="0.3">
      <c r="B22">
        <f>1 * 2% + 3</f>
        <v>3.02</v>
      </c>
    </row>
    <row r="23" spans="2:2" x14ac:dyDescent="0.3">
      <c r="B23">
        <f>PI()</f>
        <v>3.1415926535897931</v>
      </c>
    </row>
    <row r="24" spans="2:2" x14ac:dyDescent="0.3">
      <c r="B24">
        <f>PI()*10*10</f>
        <v>314.15926535897933</v>
      </c>
    </row>
    <row r="25" spans="2:2" x14ac:dyDescent="0.3">
      <c r="B25">
        <f>SUM(1,2,3,4,5)</f>
        <v>15</v>
      </c>
    </row>
    <row r="26" spans="2:2" x14ac:dyDescent="0.3">
      <c r="B26">
        <f xml:space="preserve"> 3 * 2%</f>
        <v>0.06</v>
      </c>
    </row>
    <row r="27" spans="2:2" x14ac:dyDescent="0.3">
      <c r="B27" t="str">
        <f>IF(SUM(1,2,3)=6,"YES","NO")</f>
        <v>YES</v>
      </c>
    </row>
    <row r="28" spans="2:2" x14ac:dyDescent="0.3">
      <c r="B28" t="str">
        <f>IF(SUM(1,2,3)&lt;&gt;6,"NO","YES")</f>
        <v>YES</v>
      </c>
    </row>
    <row r="29" spans="2:2" x14ac:dyDescent="0.3">
      <c r="B29">
        <f>AVERAGE(1,2,3,4,5,6,7,8,9,10)</f>
        <v>5.5</v>
      </c>
    </row>
    <row r="30" spans="2:2" x14ac:dyDescent="0.3">
      <c r="B30">
        <f>AVERAGE(1)</f>
        <v>1</v>
      </c>
    </row>
    <row r="31" spans="2:2" x14ac:dyDescent="0.3">
      <c r="B31">
        <f>COUNT(1,2,3)</f>
        <v>3</v>
      </c>
    </row>
    <row r="32" spans="2:2" x14ac:dyDescent="0.3">
      <c r="B32">
        <f>MIN(1,2,3,4,5)</f>
        <v>1</v>
      </c>
    </row>
    <row r="33" spans="2:2" x14ac:dyDescent="0.3">
      <c r="B33">
        <f>ABS(-200.3)</f>
        <v>200.3</v>
      </c>
    </row>
    <row r="34" spans="2:2" x14ac:dyDescent="0.3">
      <c r="B34" t="b">
        <f>AND(1,2,3,4=4,4&lt;5)</f>
        <v>1</v>
      </c>
    </row>
    <row r="35" spans="2:2" x14ac:dyDescent="0.3">
      <c r="B35" t="b">
        <f>AND(1=1,2=2,3&gt;2,4&lt;&gt;5,4&lt;5)</f>
        <v>1</v>
      </c>
    </row>
    <row r="36" spans="2:2" x14ac:dyDescent="0.3">
      <c r="B36" t="b">
        <f>AND(1=1,2=2,3&lt;&gt;3,4&lt;&gt;5,4&lt;5)</f>
        <v>0</v>
      </c>
    </row>
    <row r="37" spans="2:2" x14ac:dyDescent="0.3">
      <c r="B37" t="b">
        <f>OR(1,2,3)</f>
        <v>1</v>
      </c>
    </row>
    <row r="38" spans="2:2" x14ac:dyDescent="0.3">
      <c r="B38" t="b">
        <f>OR(1&lt;2,2=2,3&lt;4)</f>
        <v>1</v>
      </c>
    </row>
    <row r="39" spans="2:2" x14ac:dyDescent="0.3">
      <c r="B39" t="b">
        <f>OR(1&gt;2,2&lt;&gt;2,3&lt;4)</f>
        <v>1</v>
      </c>
    </row>
    <row r="40" spans="2:2" x14ac:dyDescent="0.3">
      <c r="B40" s="4" t="b">
        <f>OR(1&lt;&gt;1,2&lt;&gt;2,3=4,10&lt;0)</f>
        <v>0</v>
      </c>
    </row>
    <row r="41" spans="2:2" x14ac:dyDescent="0.3">
      <c r="B41" t="b">
        <f>NOT(1=1)</f>
        <v>0</v>
      </c>
    </row>
    <row r="42" spans="2:2" x14ac:dyDescent="0.3">
      <c r="B42" t="b">
        <f>NOT(1=2)</f>
        <v>1</v>
      </c>
    </row>
    <row r="43" spans="2:2" x14ac:dyDescent="0.3">
      <c r="B43" t="b">
        <f>NOT(IF(1=1,1,0))</f>
        <v>0</v>
      </c>
    </row>
    <row r="44" spans="2:2" x14ac:dyDescent="0.3">
      <c r="B44" t="b">
        <f>NOT(0)</f>
        <v>1</v>
      </c>
    </row>
    <row r="45" spans="2:2" x14ac:dyDescent="0.3">
      <c r="B45" t="b">
        <f>NOT(1)</f>
        <v>0</v>
      </c>
    </row>
    <row r="46" spans="2:2" x14ac:dyDescent="0.3">
      <c r="B46" t="b">
        <f>NOT(IF(1&lt;&gt;1,1,0))</f>
        <v>1</v>
      </c>
    </row>
    <row r="47" spans="2:2" x14ac:dyDescent="0.3">
      <c r="B47" t="b">
        <f>TRUE()</f>
        <v>1</v>
      </c>
    </row>
    <row r="48" spans="2:2" x14ac:dyDescent="0.3">
      <c r="B48" t="b">
        <f>FALSE()</f>
        <v>0</v>
      </c>
    </row>
    <row r="49" spans="2:2" x14ac:dyDescent="0.3">
      <c r="B49" s="7">
        <f>DATE(2020,1,15)</f>
        <v>43845</v>
      </c>
    </row>
    <row r="50" spans="2:2" x14ac:dyDescent="0.3">
      <c r="B50">
        <f>DATEVALUE("1/15/2021")</f>
        <v>44211</v>
      </c>
    </row>
    <row r="51" spans="2:2" x14ac:dyDescent="0.3">
      <c r="B51">
        <f>DATEVALUE("2021/01/15")</f>
        <v>44211</v>
      </c>
    </row>
    <row r="52" spans="2:2" x14ac:dyDescent="0.3">
      <c r="B52">
        <f>DATEVALUE("January 15, 2021")</f>
        <v>44211</v>
      </c>
    </row>
    <row r="53" spans="2:2" x14ac:dyDescent="0.3">
      <c r="B53">
        <f>DATEVALUE("Jan 2021")</f>
        <v>44197</v>
      </c>
    </row>
    <row r="54" spans="2:2" x14ac:dyDescent="0.3">
      <c r="B54">
        <f>DATEVALUE("1/15")</f>
        <v>44211</v>
      </c>
    </row>
    <row r="55" spans="2:2" x14ac:dyDescent="0.3">
      <c r="B55">
        <f>DATEVALUE("Jan 15")</f>
        <v>44211</v>
      </c>
    </row>
    <row r="56" spans="2:2" x14ac:dyDescent="0.3">
      <c r="B56">
        <f>DATEVALUE("JAN-15")</f>
        <v>44211</v>
      </c>
    </row>
    <row r="57" spans="2:2" x14ac:dyDescent="0.3">
      <c r="B57">
        <f>DATEVALUE("Jan 2021")</f>
        <v>44197</v>
      </c>
    </row>
    <row r="58" spans="2:2" x14ac:dyDescent="0.3">
      <c r="B58">
        <f>DATEVALUE("Jan 15, 2021")</f>
        <v>44211</v>
      </c>
    </row>
    <row r="59" spans="2:2" x14ac:dyDescent="0.3">
      <c r="B59">
        <f>DATEVALUE("Jan2021")</f>
        <v>44197</v>
      </c>
    </row>
    <row r="60" spans="2:2" x14ac:dyDescent="0.3">
      <c r="B60">
        <f>DATEVALUE("Jan15")</f>
        <v>44211</v>
      </c>
    </row>
    <row r="61" spans="2:2" x14ac:dyDescent="0.3">
      <c r="B61">
        <f>DATEVALUE("01 Jan 1985")</f>
        <v>31048</v>
      </c>
    </row>
    <row r="62" spans="2:2" x14ac:dyDescent="0.3">
      <c r="B62">
        <f>DATEVALUE("01 April 2020")</f>
        <v>43922</v>
      </c>
    </row>
    <row r="63" spans="2:2" x14ac:dyDescent="0.3">
      <c r="B63" t="e">
        <f>DATEVALUE("XYZ 20")</f>
        <v>#VALUE!</v>
      </c>
    </row>
    <row r="64" spans="2:2" x14ac:dyDescent="0.3">
      <c r="B64" s="9">
        <f>YEARFRAC("2001/01/25","2001/09/27")</f>
        <v>0.67222222222222228</v>
      </c>
    </row>
    <row r="65" spans="2:2" x14ac:dyDescent="0.3">
      <c r="B65" s="9">
        <f>YEARFRAC("01/01/2018","12/31/2018")</f>
        <v>1</v>
      </c>
    </row>
    <row r="66" spans="2:2" x14ac:dyDescent="0.3">
      <c r="B66" s="9">
        <f>YEARFRAC("01/01/2018","07/31/2018")</f>
        <v>0.58333333333333337</v>
      </c>
    </row>
    <row r="67" spans="2:2" x14ac:dyDescent="0.3">
      <c r="B67" s="8">
        <f>YEARFRAC("1 Jan 20","1 April 2020",0)</f>
        <v>0.25</v>
      </c>
    </row>
    <row r="68" spans="2:2" x14ac:dyDescent="0.3">
      <c r="B68" s="9">
        <f>YEARFRAC("01 Jan 2020","01 April 2020",1)</f>
        <v>0.24863387978142076</v>
      </c>
    </row>
    <row r="69" spans="2:2" x14ac:dyDescent="0.3">
      <c r="B69" s="9">
        <f>YEARFRAC("01 Jan 2020","02 Jan 2020",1)</f>
        <v>2.7322404371584699E-3</v>
      </c>
    </row>
    <row r="70" spans="2:2" x14ac:dyDescent="0.3">
      <c r="B70" s="9">
        <f>YEARFRAC("01 Jan 1985","02 Jan 1985",1)</f>
        <v>2.7397260273972603E-3</v>
      </c>
    </row>
    <row r="71" spans="2:2" x14ac:dyDescent="0.3">
      <c r="B71" s="9">
        <f>YEARFRAC("01 Jan 1985","01 April 2020",1)</f>
        <v>35.247091033538673</v>
      </c>
    </row>
    <row r="72" spans="2:2" x14ac:dyDescent="0.3">
      <c r="B72" s="9">
        <f>YEARFRAC("01 Jan 2020","01 April 2020",1)</f>
        <v>0.24863387978142076</v>
      </c>
    </row>
    <row r="73" spans="2:2" x14ac:dyDescent="0.3">
      <c r="B73" s="9">
        <f>YEARFRAC("01 Jan 2020","01 April 2020",2)</f>
        <v>0.25277777777777777</v>
      </c>
    </row>
    <row r="74" spans="2:2" x14ac:dyDescent="0.3">
      <c r="B74" s="9">
        <f>YEARFRAC("01 Jan 2020","01 April 2020",3)</f>
        <v>0.24931506849315069</v>
      </c>
    </row>
    <row r="75" spans="2:2" x14ac:dyDescent="0.3">
      <c r="B75" s="9">
        <f>YEARFRAC("01 Jan 2020","01 April 2020",4)</f>
        <v>0.25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6BAE-ADD8-5442-95D5-81931F206D16}">
  <dimension ref="A1:M13"/>
  <sheetViews>
    <sheetView workbookViewId="0">
      <selection activeCell="D4" sqref="D4"/>
    </sheetView>
  </sheetViews>
  <sheetFormatPr defaultColWidth="11.19921875" defaultRowHeight="15.6" x14ac:dyDescent="0.3"/>
  <cols>
    <col min="2" max="2" width="23" bestFit="1" customWidth="1"/>
    <col min="3" max="3" width="12.3984375" bestFit="1" customWidth="1"/>
  </cols>
  <sheetData>
    <row r="1" spans="1:13" x14ac:dyDescent="0.3">
      <c r="A1" t="s">
        <v>24</v>
      </c>
      <c r="B1" s="7">
        <v>44437</v>
      </c>
      <c r="C1" s="7"/>
    </row>
    <row r="3" spans="1:13" x14ac:dyDescent="0.3">
      <c r="A3" t="s">
        <v>3</v>
      </c>
      <c r="B3" t="s">
        <v>23</v>
      </c>
      <c r="C3" t="s">
        <v>25</v>
      </c>
      <c r="D3" t="s">
        <v>26</v>
      </c>
      <c r="E3" t="s">
        <v>17</v>
      </c>
      <c r="F3" t="s">
        <v>22</v>
      </c>
      <c r="G3" t="s">
        <v>2</v>
      </c>
      <c r="H3" t="s">
        <v>7</v>
      </c>
      <c r="I3" t="s">
        <v>8</v>
      </c>
      <c r="J3" t="s">
        <v>16</v>
      </c>
      <c r="L3" t="s">
        <v>17</v>
      </c>
      <c r="M3" t="s">
        <v>21</v>
      </c>
    </row>
    <row r="4" spans="1:13" x14ac:dyDescent="0.3">
      <c r="A4" t="s">
        <v>4</v>
      </c>
      <c r="B4" s="7">
        <v>43101</v>
      </c>
      <c r="C4" s="2">
        <f>_xlfn.DAYS(PREPDATE,B4)</f>
        <v>1336</v>
      </c>
      <c r="D4" s="3">
        <f>YEARFRAC(PREPDATE,B4)</f>
        <v>3.661111111111111</v>
      </c>
      <c r="E4" t="s">
        <v>19</v>
      </c>
      <c r="G4">
        <v>100</v>
      </c>
      <c r="H4" s="2">
        <f>BONUS * G4</f>
        <v>12</v>
      </c>
      <c r="I4">
        <v>6</v>
      </c>
      <c r="J4">
        <f>SUM(G4:I4)</f>
        <v>118</v>
      </c>
      <c r="L4" t="s">
        <v>18</v>
      </c>
      <c r="M4" s="6">
        <v>0.1</v>
      </c>
    </row>
    <row r="5" spans="1:13" x14ac:dyDescent="0.3">
      <c r="A5" t="s">
        <v>5</v>
      </c>
      <c r="B5" s="7">
        <v>44013</v>
      </c>
      <c r="C5" s="2">
        <f>_xlfn.DAYS(PREPDATE,B5)</f>
        <v>424</v>
      </c>
      <c r="D5" s="3">
        <f>YEARFRAC(PREPDATE,B5,1)</f>
        <v>1.1600547195622435</v>
      </c>
      <c r="E5" t="s">
        <v>18</v>
      </c>
      <c r="G5">
        <v>200</v>
      </c>
      <c r="H5" s="2">
        <f>BONUS * G5</f>
        <v>24</v>
      </c>
      <c r="I5">
        <v>5</v>
      </c>
      <c r="J5">
        <f t="shared" ref="J5:J6" si="0">SUM(G5:I5)</f>
        <v>229</v>
      </c>
      <c r="L5" t="s">
        <v>19</v>
      </c>
      <c r="M5" s="6">
        <v>0.2</v>
      </c>
    </row>
    <row r="6" spans="1:13" x14ac:dyDescent="0.3">
      <c r="A6" t="s">
        <v>6</v>
      </c>
      <c r="B6" s="7">
        <v>44075</v>
      </c>
      <c r="C6" s="2">
        <f>_xlfn.DAYS(PREPDATE,B6)</f>
        <v>362</v>
      </c>
      <c r="D6" s="3">
        <f>YEARFRAC(PREPDATE,B6,3)</f>
        <v>0.99178082191780825</v>
      </c>
      <c r="E6" t="s">
        <v>20</v>
      </c>
      <c r="G6">
        <v>300</v>
      </c>
      <c r="H6" s="2">
        <f>BONUS * G6</f>
        <v>36</v>
      </c>
      <c r="I6">
        <v>4</v>
      </c>
      <c r="J6">
        <f t="shared" si="0"/>
        <v>340</v>
      </c>
      <c r="L6" t="s">
        <v>20</v>
      </c>
      <c r="M6" s="6">
        <v>0.3</v>
      </c>
    </row>
    <row r="7" spans="1:13" x14ac:dyDescent="0.3">
      <c r="G7">
        <f>SUM(G4:G6)</f>
        <v>600</v>
      </c>
      <c r="H7">
        <f t="shared" ref="H7:I7" si="1">SUM(H4:H6)</f>
        <v>72</v>
      </c>
      <c r="I7">
        <f t="shared" si="1"/>
        <v>15</v>
      </c>
      <c r="J7">
        <f>SUM(J4:J6)</f>
        <v>687</v>
      </c>
    </row>
    <row r="8" spans="1:13" x14ac:dyDescent="0.3">
      <c r="H8">
        <f>SUM(G4:G6)-SUM(H4:H6)</f>
        <v>528</v>
      </c>
    </row>
    <row r="9" spans="1:13" x14ac:dyDescent="0.3">
      <c r="A9" t="s">
        <v>9</v>
      </c>
      <c r="B9" s="5">
        <v>0.12</v>
      </c>
      <c r="C9" s="5"/>
    </row>
    <row r="10" spans="1:13" x14ac:dyDescent="0.3">
      <c r="A10" t="s">
        <v>11</v>
      </c>
      <c r="B10">
        <v>700</v>
      </c>
    </row>
    <row r="11" spans="1:13" x14ac:dyDescent="0.3">
      <c r="A11" t="s">
        <v>10</v>
      </c>
      <c r="B11">
        <f>COUNTA(EMPLOYEES)</f>
        <v>3</v>
      </c>
    </row>
    <row r="13" spans="1:13" x14ac:dyDescent="0.3">
      <c r="A13" t="s">
        <v>12</v>
      </c>
      <c r="B13" t="str">
        <f>IF(J7&lt;ALLOWEDTOTAL,"YES","NO")</f>
        <v>YES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J19"/>
  <sheetViews>
    <sheetView workbookViewId="0">
      <selection activeCell="D12" sqref="D12"/>
    </sheetView>
  </sheetViews>
  <sheetFormatPr defaultRowHeight="15.6" x14ac:dyDescent="0.3"/>
  <cols>
    <col min="5" max="5" width="9.5" bestFit="1" customWidth="1"/>
    <col min="7" max="7" width="9.5" bestFit="1" customWidth="1"/>
  </cols>
  <sheetData>
    <row r="1" spans="1:10" x14ac:dyDescent="0.3">
      <c r="A1" t="s">
        <v>13</v>
      </c>
      <c r="B1" t="s">
        <v>14</v>
      </c>
      <c r="C1" t="s">
        <v>15</v>
      </c>
    </row>
    <row r="2" spans="1:10" x14ac:dyDescent="0.3">
      <c r="A2">
        <v>1</v>
      </c>
      <c r="B2">
        <v>4</v>
      </c>
    </row>
    <row r="3" spans="1:10" x14ac:dyDescent="0.3">
      <c r="A3">
        <v>2</v>
      </c>
      <c r="B3">
        <v>5</v>
      </c>
    </row>
    <row r="4" spans="1:10" x14ac:dyDescent="0.3">
      <c r="A4">
        <v>3</v>
      </c>
      <c r="B4">
        <v>6</v>
      </c>
      <c r="C4">
        <f>SUM(A2:B4)</f>
        <v>21</v>
      </c>
    </row>
    <row r="6" spans="1:10" x14ac:dyDescent="0.3">
      <c r="C6">
        <f>_xlfn.DAYS(D9,E9)</f>
        <v>-577</v>
      </c>
    </row>
    <row r="9" spans="1:10" x14ac:dyDescent="0.3">
      <c r="D9" s="7">
        <v>43831</v>
      </c>
      <c r="E9" s="7">
        <v>44408</v>
      </c>
      <c r="G9">
        <f>E9-D9</f>
        <v>577</v>
      </c>
      <c r="H9">
        <f>G9/360</f>
        <v>1.6027777777777779</v>
      </c>
      <c r="J9">
        <f>570/360</f>
        <v>1.5833333333333333</v>
      </c>
    </row>
    <row r="10" spans="1:10" x14ac:dyDescent="0.3">
      <c r="G10">
        <f>DATEDIF(D9,E9,"m")</f>
        <v>18</v>
      </c>
      <c r="H10">
        <f>G10*30</f>
        <v>540</v>
      </c>
    </row>
    <row r="11" spans="1:10" x14ac:dyDescent="0.3">
      <c r="D11">
        <f>YEARFRAC(D9,E9,0)</f>
        <v>1.5833333333333333</v>
      </c>
      <c r="G11">
        <f>DATEDIF(D9,E9,"y")</f>
        <v>1</v>
      </c>
      <c r="H11">
        <f>H10+31</f>
        <v>571</v>
      </c>
    </row>
    <row r="12" spans="1:10" x14ac:dyDescent="0.3">
      <c r="G12">
        <f>DATEDIF(D9,E9,"d")</f>
        <v>577</v>
      </c>
      <c r="H12">
        <f>H11/360</f>
        <v>1.586111111111111</v>
      </c>
    </row>
    <row r="14" spans="1:10" x14ac:dyDescent="0.3">
      <c r="G14">
        <f>DAY(D9)</f>
        <v>1</v>
      </c>
      <c r="H14">
        <f>DAY(E9)</f>
        <v>31</v>
      </c>
    </row>
    <row r="15" spans="1:10" x14ac:dyDescent="0.3">
      <c r="G15">
        <f>MONTH(D9)</f>
        <v>1</v>
      </c>
      <c r="H15">
        <f>MONTH(E9)</f>
        <v>7</v>
      </c>
    </row>
    <row r="16" spans="1:10" x14ac:dyDescent="0.3">
      <c r="G16">
        <f>YEAR(D9)</f>
        <v>2020</v>
      </c>
      <c r="H16">
        <f>YEAR(E9)</f>
        <v>2021</v>
      </c>
    </row>
    <row r="18" spans="7:7" x14ac:dyDescent="0.3">
      <c r="G18" s="3">
        <f>D9</f>
        <v>43831</v>
      </c>
    </row>
    <row r="19" spans="7:7" x14ac:dyDescent="0.3">
      <c r="G19" s="3">
        <v>44408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ALLOWEDTOTAL</vt:lpstr>
      <vt:lpstr>BONUS</vt:lpstr>
      <vt:lpstr>EMPLOYEES</vt:lpstr>
      <vt:lpstr>PREPDATE</vt:lpstr>
      <vt:lpstr>WHATEVER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2021-09-06T17:34:30Z</dcterms:modified>
</cp:coreProperties>
</file>