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60" windowWidth="12240" windowHeight="7485"/>
  </bookViews>
  <sheets>
    <sheet name="Sommaire" sheetId="12" r:id="rId1"/>
    <sheet name="Gestion du risque" sheetId="14" r:id="rId2"/>
    <sheet name="Service aux publics" sheetId="13" r:id="rId3"/>
    <sheet name="Efficience" sheetId="16" r:id="rId4"/>
    <sheet name="Nécessité du projet" sheetId="17" r:id="rId5"/>
    <sheet name="Maîtrise du projet" sheetId="15" r:id="rId6"/>
    <sheet name="Restitution" sheetId="23" state="hidden" r:id="rId7"/>
    <sheet name="Restitution graphique" sheetId="25" r:id="rId8"/>
  </sheets>
  <externalReferences>
    <externalReference r:id="rId9"/>
  </externalReferences>
  <definedNames>
    <definedName name="ColonneMenusExtPart">'[1]Admin Externalités'!$W:$W</definedName>
    <definedName name="ColonneMenusInternalités">'[1]Admin Internalités'!$W:$W</definedName>
    <definedName name="ColonneMenusNécessité">'[1]Admin Nécessité'!$W$1:$W$65531</definedName>
    <definedName name="ColonneMenusRisques">'[1]Admin Risques'!$W:$W</definedName>
    <definedName name="_xlnm.Print_Titles" localSheetId="3">Efficience!$1:$11</definedName>
    <definedName name="_xlnm.Print_Titles" localSheetId="1">'Gestion du risque'!$1:$11</definedName>
    <definedName name="_xlnm.Print_Titles" localSheetId="5">'Maîtrise du projet'!$1:$11</definedName>
    <definedName name="_xlnm.Print_Titles" localSheetId="4">'Nécessité du projet'!$1:$11</definedName>
    <definedName name="_xlnm.Print_Titles" localSheetId="7">'Restitution graphique'!$1:$10</definedName>
    <definedName name="_xlnm.Print_Titles" localSheetId="2">'Service aux publics'!$1:$11</definedName>
    <definedName name="_xlnm.Print_Area" localSheetId="3">Efficience!$B$1:$K$73</definedName>
    <definedName name="_xlnm.Print_Area" localSheetId="1">'Gestion du risque'!$B$1:$K$81</definedName>
    <definedName name="_xlnm.Print_Area" localSheetId="5">'Maîtrise du projet'!$A$1:$J$66</definedName>
    <definedName name="_xlnm.Print_Area" localSheetId="4">'Nécessité du projet'!$A$1:$K$48</definedName>
    <definedName name="_xlnm.Print_Area" localSheetId="7">'Restitution graphique'!$A$1:$H$46</definedName>
    <definedName name="_xlnm.Print_Area" localSheetId="2">'Service aux publics'!$B$1:$K$51</definedName>
    <definedName name="_xlnm.Print_Area" localSheetId="0">Sommaire!$A$1:$N$17</definedName>
    <definedName name="zone1" localSheetId="6">#REF!</definedName>
    <definedName name="zone1" localSheetId="7">#REF!</definedName>
    <definedName name="zone1">#REF!</definedName>
    <definedName name="Zone2" localSheetId="6">#REF!</definedName>
    <definedName name="Zone2" localSheetId="7">#REF!</definedName>
    <definedName name="Zone2">#REF!</definedName>
  </definedNames>
  <calcPr calcId="145621"/>
</workbook>
</file>

<file path=xl/calcChain.xml><?xml version="1.0" encoding="utf-8"?>
<calcChain xmlns="http://schemas.openxmlformats.org/spreadsheetml/2006/main">
  <c r="AB1" i="15" l="1"/>
  <c r="C23" i="23"/>
  <c r="A23" i="23"/>
  <c r="B41" i="25"/>
  <c r="T37" i="15"/>
  <c r="M63" i="15"/>
  <c r="M61" i="15"/>
  <c r="M59" i="15"/>
  <c r="M57" i="15"/>
  <c r="M55" i="15"/>
  <c r="M53" i="15"/>
  <c r="M46" i="15"/>
  <c r="M23" i="15"/>
  <c r="T34" i="15"/>
  <c r="M33" i="15"/>
  <c r="J33" i="15"/>
  <c r="H33" i="15"/>
  <c r="T36" i="15"/>
  <c r="M35" i="15"/>
  <c r="J35" i="15"/>
  <c r="H35" i="15"/>
  <c r="T32" i="15"/>
  <c r="M31" i="15"/>
  <c r="J31" i="15"/>
  <c r="H31" i="15"/>
  <c r="T30" i="15"/>
  <c r="M29" i="15"/>
  <c r="J29" i="15"/>
  <c r="H29" i="15"/>
  <c r="T28" i="15"/>
  <c r="M27" i="15"/>
  <c r="J27" i="15"/>
  <c r="H27" i="15"/>
  <c r="T26" i="15"/>
  <c r="M25" i="15"/>
  <c r="J25" i="15"/>
  <c r="H25" i="15"/>
  <c r="T24" i="15"/>
  <c r="J23" i="15"/>
  <c r="H23" i="15"/>
  <c r="U24" i="15" l="1"/>
  <c r="U32" i="15"/>
  <c r="U30" i="15"/>
  <c r="U34" i="15"/>
  <c r="U26" i="15"/>
  <c r="U28" i="15"/>
  <c r="U36" i="15"/>
  <c r="U37" i="15" l="1"/>
  <c r="H21" i="15" s="1"/>
  <c r="B23" i="23" s="1"/>
  <c r="C41" i="25" l="1"/>
  <c r="D41" i="25"/>
  <c r="J21" i="15"/>
  <c r="AD1" i="15" s="1"/>
  <c r="AC1" i="15"/>
  <c r="B43" i="25" l="1"/>
  <c r="B42" i="25"/>
  <c r="C25" i="23"/>
  <c r="C24" i="23"/>
  <c r="A25" i="23"/>
  <c r="A24" i="23"/>
  <c r="AB3" i="15"/>
  <c r="AB2" i="15"/>
  <c r="T64" i="15"/>
  <c r="H63" i="15"/>
  <c r="T62" i="15"/>
  <c r="J61" i="15"/>
  <c r="H61" i="15"/>
  <c r="T60" i="15"/>
  <c r="J59" i="15"/>
  <c r="H59" i="15"/>
  <c r="T58" i="15"/>
  <c r="J57" i="15"/>
  <c r="H57" i="15"/>
  <c r="T56" i="15"/>
  <c r="H55" i="15"/>
  <c r="T54" i="15"/>
  <c r="U54" i="15" s="1"/>
  <c r="H53" i="15"/>
  <c r="T47" i="15"/>
  <c r="J46" i="15"/>
  <c r="H46" i="15"/>
  <c r="T45" i="15"/>
  <c r="M44" i="15"/>
  <c r="J44" i="15"/>
  <c r="H44" i="15"/>
  <c r="T43" i="15"/>
  <c r="M42" i="15"/>
  <c r="J42" i="15"/>
  <c r="H42" i="15"/>
  <c r="U64" i="15" l="1"/>
  <c r="T65" i="15"/>
  <c r="U45" i="15"/>
  <c r="U56" i="15"/>
  <c r="U58" i="15"/>
  <c r="U60" i="15"/>
  <c r="U62" i="15"/>
  <c r="U43" i="15"/>
  <c r="U47" i="15"/>
  <c r="T48" i="15"/>
  <c r="U65" i="15" l="1"/>
  <c r="U48" i="15"/>
  <c r="H40" i="15" l="1"/>
  <c r="J40" i="15" s="1"/>
  <c r="AD2" i="15" s="1"/>
  <c r="H51" i="15"/>
  <c r="B25" i="23" s="1"/>
  <c r="AC2" i="15" l="1"/>
  <c r="B24" i="23"/>
  <c r="C42" i="25" s="1"/>
  <c r="C43" i="25"/>
  <c r="D43" i="25"/>
  <c r="AC3" i="15"/>
  <c r="J51" i="15"/>
  <c r="AD3" i="15" s="1"/>
  <c r="AD5" i="15" s="1"/>
  <c r="AD4" i="14"/>
  <c r="AD3" i="14"/>
  <c r="J37" i="16"/>
  <c r="H11" i="15" l="1"/>
  <c r="D42" i="25"/>
  <c r="B15" i="25"/>
  <c r="C21" i="23"/>
  <c r="C20" i="23"/>
  <c r="C19" i="23"/>
  <c r="C17" i="23"/>
  <c r="C16" i="23"/>
  <c r="C15" i="23"/>
  <c r="C14" i="23"/>
  <c r="C12" i="23"/>
  <c r="C11" i="23"/>
  <c r="C9" i="23"/>
  <c r="C8" i="23"/>
  <c r="C7" i="23"/>
  <c r="C6" i="23"/>
  <c r="C5" i="23"/>
  <c r="T47" i="17" l="1"/>
  <c r="U47" i="17" s="1"/>
  <c r="M46" i="17"/>
  <c r="J46" i="17"/>
  <c r="H46" i="17"/>
  <c r="T45" i="17"/>
  <c r="M44" i="17"/>
  <c r="J44" i="17"/>
  <c r="H44" i="17"/>
  <c r="T43" i="17"/>
  <c r="T48" i="17" s="1"/>
  <c r="M42" i="17"/>
  <c r="J42" i="17"/>
  <c r="H42" i="17"/>
  <c r="T37" i="17"/>
  <c r="U37" i="17" s="1"/>
  <c r="M36" i="17"/>
  <c r="J36" i="17"/>
  <c r="H36" i="17"/>
  <c r="T35" i="17"/>
  <c r="M34" i="17"/>
  <c r="J34" i="17"/>
  <c r="H34" i="17"/>
  <c r="T33" i="17"/>
  <c r="M32" i="17"/>
  <c r="J32" i="17"/>
  <c r="H32" i="17"/>
  <c r="T27" i="17"/>
  <c r="M26" i="17"/>
  <c r="J26" i="17"/>
  <c r="H26" i="17"/>
  <c r="T25" i="17"/>
  <c r="M24" i="17"/>
  <c r="J24" i="17"/>
  <c r="H24" i="17"/>
  <c r="T23" i="17"/>
  <c r="M22" i="17"/>
  <c r="J22" i="17"/>
  <c r="H22" i="17"/>
  <c r="T72" i="16"/>
  <c r="U72" i="16" s="1"/>
  <c r="M71" i="16"/>
  <c r="J71" i="16"/>
  <c r="H71" i="16"/>
  <c r="T70" i="16"/>
  <c r="T73" i="16" s="1"/>
  <c r="M69" i="16"/>
  <c r="J69" i="16"/>
  <c r="H69" i="16"/>
  <c r="T64" i="16"/>
  <c r="U64" i="16" s="1"/>
  <c r="M63" i="16"/>
  <c r="J63" i="16"/>
  <c r="H63" i="16"/>
  <c r="T62" i="16"/>
  <c r="M61" i="16"/>
  <c r="J61" i="16"/>
  <c r="U62" i="16" s="1"/>
  <c r="H61" i="16"/>
  <c r="T60" i="16"/>
  <c r="M59" i="16"/>
  <c r="J59" i="16"/>
  <c r="H59" i="16"/>
  <c r="T58" i="16"/>
  <c r="M57" i="16"/>
  <c r="J57" i="16"/>
  <c r="U58" i="16" s="1"/>
  <c r="H57" i="16"/>
  <c r="T56" i="16"/>
  <c r="U56" i="16" s="1"/>
  <c r="M55" i="16"/>
  <c r="J55" i="16"/>
  <c r="H55" i="16"/>
  <c r="T54" i="16"/>
  <c r="M53" i="16"/>
  <c r="J53" i="16"/>
  <c r="U54" i="16" s="1"/>
  <c r="H53" i="16"/>
  <c r="U48" i="16"/>
  <c r="T48" i="16"/>
  <c r="M47" i="16"/>
  <c r="J47" i="16"/>
  <c r="H47" i="16"/>
  <c r="T46" i="16"/>
  <c r="U46" i="16" s="1"/>
  <c r="M45" i="16"/>
  <c r="J45" i="16"/>
  <c r="H45" i="16"/>
  <c r="T44" i="16"/>
  <c r="M43" i="16"/>
  <c r="J43" i="16"/>
  <c r="H43" i="16"/>
  <c r="T42" i="16"/>
  <c r="M41" i="16"/>
  <c r="J41" i="16"/>
  <c r="H41" i="16"/>
  <c r="T40" i="16"/>
  <c r="M39" i="16"/>
  <c r="J39" i="16"/>
  <c r="H39" i="16"/>
  <c r="T38" i="16"/>
  <c r="U38" i="16" s="1"/>
  <c r="M37" i="16"/>
  <c r="H37" i="16"/>
  <c r="T36" i="16"/>
  <c r="M35" i="16"/>
  <c r="J35" i="16"/>
  <c r="H35" i="16"/>
  <c r="T34" i="16"/>
  <c r="M33" i="16"/>
  <c r="J33" i="16"/>
  <c r="H33" i="16"/>
  <c r="U28" i="16"/>
  <c r="T28" i="16"/>
  <c r="J27" i="16"/>
  <c r="H27" i="16"/>
  <c r="T26" i="16"/>
  <c r="J25" i="16"/>
  <c r="H25" i="16"/>
  <c r="T24" i="16"/>
  <c r="M23" i="16"/>
  <c r="J23" i="16"/>
  <c r="H23" i="16"/>
  <c r="AD4" i="16"/>
  <c r="S51" i="13"/>
  <c r="T50" i="13"/>
  <c r="S50" i="13"/>
  <c r="M49" i="13"/>
  <c r="H49" i="13"/>
  <c r="S48" i="13"/>
  <c r="M47" i="13"/>
  <c r="J47" i="13"/>
  <c r="T48" i="13" s="1"/>
  <c r="H47" i="13"/>
  <c r="T46" i="13"/>
  <c r="S46" i="13"/>
  <c r="M45" i="13"/>
  <c r="J45" i="13"/>
  <c r="H45" i="13"/>
  <c r="S44" i="13"/>
  <c r="M43" i="13"/>
  <c r="J43" i="13"/>
  <c r="T44" i="13" s="1"/>
  <c r="H43" i="13"/>
  <c r="S42" i="13"/>
  <c r="M41" i="13"/>
  <c r="J41" i="13"/>
  <c r="T42" i="13" s="1"/>
  <c r="H41" i="13"/>
  <c r="S40" i="13"/>
  <c r="M39" i="13"/>
  <c r="J39" i="13"/>
  <c r="T40" i="13" s="1"/>
  <c r="H39" i="13"/>
  <c r="S38" i="13"/>
  <c r="M37" i="13"/>
  <c r="J37" i="13"/>
  <c r="T38" i="13" s="1"/>
  <c r="H37" i="13"/>
  <c r="S36" i="13"/>
  <c r="M35" i="13"/>
  <c r="J35" i="13"/>
  <c r="T36" i="13" s="1"/>
  <c r="H35" i="13"/>
  <c r="S31" i="13"/>
  <c r="T30" i="13"/>
  <c r="S30" i="13"/>
  <c r="M29" i="13"/>
  <c r="H29" i="13"/>
  <c r="S28" i="13"/>
  <c r="M27" i="13"/>
  <c r="J27" i="13"/>
  <c r="T28" i="13" s="1"/>
  <c r="H27" i="13"/>
  <c r="T26" i="13"/>
  <c r="S26" i="13"/>
  <c r="M25" i="13"/>
  <c r="J25" i="13"/>
  <c r="H25" i="13"/>
  <c r="M13" i="13" s="1"/>
  <c r="S24" i="13"/>
  <c r="M23" i="13"/>
  <c r="J23" i="13"/>
  <c r="T24" i="13" s="1"/>
  <c r="H23" i="13"/>
  <c r="T80" i="14"/>
  <c r="M79" i="14"/>
  <c r="J79" i="14"/>
  <c r="H79" i="14"/>
  <c r="T78" i="14"/>
  <c r="M77" i="14"/>
  <c r="J77" i="14"/>
  <c r="U78" i="14" s="1"/>
  <c r="H77" i="14"/>
  <c r="T76" i="14"/>
  <c r="M75" i="14"/>
  <c r="J75" i="14"/>
  <c r="H75" i="14"/>
  <c r="T74" i="14"/>
  <c r="T81" i="14" s="1"/>
  <c r="M73" i="14"/>
  <c r="J73" i="14"/>
  <c r="H73" i="14"/>
  <c r="T68" i="14"/>
  <c r="U68" i="14" s="1"/>
  <c r="M67" i="14"/>
  <c r="J67" i="14"/>
  <c r="H67" i="14"/>
  <c r="U66" i="14"/>
  <c r="T66" i="14"/>
  <c r="M65" i="14"/>
  <c r="J65" i="14"/>
  <c r="H65" i="14"/>
  <c r="T64" i="14"/>
  <c r="U64" i="14" s="1"/>
  <c r="M63" i="14"/>
  <c r="J63" i="14"/>
  <c r="H63" i="14"/>
  <c r="T62" i="14"/>
  <c r="M61" i="14"/>
  <c r="J61" i="14"/>
  <c r="H61" i="14"/>
  <c r="T60" i="14"/>
  <c r="M59" i="14"/>
  <c r="J59" i="14"/>
  <c r="H59" i="14"/>
  <c r="T54" i="14"/>
  <c r="U54" i="14" s="1"/>
  <c r="M53" i="14"/>
  <c r="J53" i="14"/>
  <c r="H53" i="14"/>
  <c r="U52" i="14"/>
  <c r="T52" i="14"/>
  <c r="M51" i="14"/>
  <c r="J51" i="14"/>
  <c r="H51" i="14"/>
  <c r="T50" i="14"/>
  <c r="M49" i="14"/>
  <c r="J49" i="14"/>
  <c r="U50" i="14" s="1"/>
  <c r="H49" i="14"/>
  <c r="T48" i="14"/>
  <c r="T55" i="14" s="1"/>
  <c r="M47" i="14"/>
  <c r="J47" i="14"/>
  <c r="U48" i="14" s="1"/>
  <c r="H47" i="14"/>
  <c r="U42" i="14"/>
  <c r="T42" i="14"/>
  <c r="M41" i="14"/>
  <c r="J41" i="14"/>
  <c r="H41" i="14"/>
  <c r="T40" i="14"/>
  <c r="M39" i="14"/>
  <c r="J39" i="14"/>
  <c r="U40" i="14" s="1"/>
  <c r="H39" i="14"/>
  <c r="T38" i="14"/>
  <c r="U38" i="14" s="1"/>
  <c r="M37" i="14"/>
  <c r="J37" i="14"/>
  <c r="H37" i="14"/>
  <c r="T36" i="14"/>
  <c r="M35" i="14"/>
  <c r="J35" i="14"/>
  <c r="H35" i="14"/>
  <c r="T34" i="14"/>
  <c r="M33" i="14"/>
  <c r="J33" i="14"/>
  <c r="U34" i="14" s="1"/>
  <c r="H33" i="14"/>
  <c r="T28" i="14"/>
  <c r="M27" i="14"/>
  <c r="J27" i="14"/>
  <c r="H27" i="14"/>
  <c r="T26" i="14"/>
  <c r="M25" i="14"/>
  <c r="J25" i="14"/>
  <c r="H25" i="14"/>
  <c r="T24" i="14"/>
  <c r="M23" i="14"/>
  <c r="J23" i="14"/>
  <c r="H23" i="14"/>
  <c r="B11" i="14"/>
  <c r="F16" i="12"/>
  <c r="U60" i="16" l="1"/>
  <c r="U36" i="14"/>
  <c r="U43" i="14" s="1"/>
  <c r="H31" i="14" s="1"/>
  <c r="B6" i="23" s="1"/>
  <c r="D20" i="25" s="1"/>
  <c r="U25" i="17"/>
  <c r="U40" i="16"/>
  <c r="U34" i="16"/>
  <c r="U42" i="16"/>
  <c r="U44" i="16"/>
  <c r="T65" i="16"/>
  <c r="U26" i="16"/>
  <c r="T29" i="16"/>
  <c r="U24" i="16"/>
  <c r="U43" i="17"/>
  <c r="T38" i="17"/>
  <c r="U80" i="14"/>
  <c r="U76" i="14"/>
  <c r="U45" i="17"/>
  <c r="T51" i="13"/>
  <c r="H33" i="13" s="1"/>
  <c r="J33" i="13" s="1"/>
  <c r="AC2" i="13" s="1"/>
  <c r="T31" i="13"/>
  <c r="H21" i="13" s="1"/>
  <c r="B12" i="23" s="1"/>
  <c r="D27" i="25" s="1"/>
  <c r="U28" i="14"/>
  <c r="U26" i="14"/>
  <c r="T29" i="14"/>
  <c r="U24" i="14"/>
  <c r="U48" i="17"/>
  <c r="H40" i="17" s="1"/>
  <c r="B21" i="23" s="1"/>
  <c r="D38" i="25" s="1"/>
  <c r="U33" i="17"/>
  <c r="U27" i="17"/>
  <c r="U23" i="17"/>
  <c r="T28" i="17"/>
  <c r="U35" i="17"/>
  <c r="U38" i="17" s="1"/>
  <c r="H30" i="17" s="1"/>
  <c r="T49" i="16"/>
  <c r="U65" i="16"/>
  <c r="H51" i="16" s="1"/>
  <c r="B16" i="23" s="1"/>
  <c r="D32" i="25" s="1"/>
  <c r="U70" i="16"/>
  <c r="U73" i="16" s="1"/>
  <c r="H67" i="16" s="1"/>
  <c r="U36" i="16"/>
  <c r="U62" i="14"/>
  <c r="U60" i="14"/>
  <c r="T43" i="14"/>
  <c r="T69" i="14"/>
  <c r="U74" i="14"/>
  <c r="U55" i="14"/>
  <c r="H45" i="14" s="1"/>
  <c r="B7" i="23" s="1"/>
  <c r="D21" i="25" s="1"/>
  <c r="AC3" i="14"/>
  <c r="U49" i="16" l="1"/>
  <c r="H31" i="16" s="1"/>
  <c r="B15" i="23" s="1"/>
  <c r="D31" i="25" s="1"/>
  <c r="U29" i="16"/>
  <c r="H21" i="16" s="1"/>
  <c r="AC1" i="16" s="1"/>
  <c r="U81" i="14"/>
  <c r="H71" i="14" s="1"/>
  <c r="B9" i="23" s="1"/>
  <c r="D23" i="25" s="1"/>
  <c r="AC4" i="16"/>
  <c r="J67" i="16"/>
  <c r="AD5" i="16" s="1"/>
  <c r="B11" i="23"/>
  <c r="D26" i="25" s="1"/>
  <c r="AB2" i="13"/>
  <c r="U29" i="14"/>
  <c r="H21" i="14" s="1"/>
  <c r="J21" i="14" s="1"/>
  <c r="AD1" i="14" s="1"/>
  <c r="AC3" i="17"/>
  <c r="J40" i="17"/>
  <c r="AD3" i="17" s="1"/>
  <c r="J30" i="17"/>
  <c r="AD2" i="17" s="1"/>
  <c r="U28" i="17"/>
  <c r="H20" i="17" s="1"/>
  <c r="J20" i="17" s="1"/>
  <c r="AD1" i="17" s="1"/>
  <c r="AC2" i="17"/>
  <c r="B20" i="23"/>
  <c r="D37" i="25" s="1"/>
  <c r="AC3" i="16"/>
  <c r="J51" i="16"/>
  <c r="AD3" i="16" s="1"/>
  <c r="B17" i="23"/>
  <c r="D33" i="25" s="1"/>
  <c r="AC5" i="16"/>
  <c r="AB1" i="13"/>
  <c r="J21" i="13"/>
  <c r="AC1" i="13" s="1"/>
  <c r="AC3" i="13" s="1"/>
  <c r="U69" i="14"/>
  <c r="H57" i="14" s="1"/>
  <c r="B8" i="23" s="1"/>
  <c r="D22" i="25" s="1"/>
  <c r="AC2" i="14"/>
  <c r="J31" i="14"/>
  <c r="AD2" i="14" s="1"/>
  <c r="J45" i="14"/>
  <c r="AC2" i="16" l="1"/>
  <c r="J31" i="16"/>
  <c r="AD2" i="16" s="1"/>
  <c r="J21" i="16"/>
  <c r="AD1" i="16" s="1"/>
  <c r="B14" i="23"/>
  <c r="D30" i="25" s="1"/>
  <c r="AC5" i="14"/>
  <c r="J71" i="14"/>
  <c r="AD5" i="14" s="1"/>
  <c r="AD6" i="14" s="1"/>
  <c r="B5" i="23"/>
  <c r="D19" i="25" s="1"/>
  <c r="AC1" i="14"/>
  <c r="AD4" i="17"/>
  <c r="B19" i="23"/>
  <c r="D36" i="25" s="1"/>
  <c r="AC1" i="17"/>
  <c r="H11" i="13"/>
  <c r="B10" i="23" s="1"/>
  <c r="C25" i="25" s="1"/>
  <c r="AC4" i="14"/>
  <c r="J57" i="14"/>
  <c r="AD7" i="16" l="1"/>
  <c r="H11" i="16" s="1"/>
  <c r="B13" i="23" s="1"/>
  <c r="C29" i="25" s="1"/>
  <c r="H11" i="14"/>
  <c r="B4" i="23" s="1"/>
  <c r="C18" i="25" s="1"/>
  <c r="H11" i="17"/>
  <c r="B18" i="23" s="1"/>
  <c r="C35" i="25" s="1"/>
  <c r="B22" i="23" l="1"/>
  <c r="C40" i="25" s="1"/>
</calcChain>
</file>

<file path=xl/sharedStrings.xml><?xml version="1.0" encoding="utf-8"?>
<sst xmlns="http://schemas.openxmlformats.org/spreadsheetml/2006/main" count="930" uniqueCount="285">
  <si>
    <t>Garantie de l'égalité d'accès aux soins des assurés</t>
  </si>
  <si>
    <t>Bon usage des soins</t>
  </si>
  <si>
    <t>Maîtrise des dépenses de santé</t>
  </si>
  <si>
    <t>Alignement stratégique du projet</t>
  </si>
  <si>
    <t>Obligation externe</t>
  </si>
  <si>
    <t>Ce projet répond-il à une obligation de nature contractuelle ou conventionnelle (COG, conventions, contrats infogérance, etc …) ?</t>
  </si>
  <si>
    <t>Raison d'obsolescence</t>
  </si>
  <si>
    <t>Ce projet répond-il au besoin de remplacement d'une application qui n'est plus maintenue par son éditeur ?</t>
  </si>
  <si>
    <t>En cas d'obsolescence, l'immobilisme fait-il courir un risque fort (pas de compétence en interne, risque significatif de défaillance, gravité des défaillances …) ?</t>
  </si>
  <si>
    <t>Nécessité pour d'autres projets</t>
  </si>
  <si>
    <t>Ce projet permet-il la mise en place d'un référentiel partagé (ou de données partagées) avec d'autres projets ?</t>
  </si>
  <si>
    <t>Oui</t>
  </si>
  <si>
    <t>Non</t>
  </si>
  <si>
    <t>Moins de 30% du parc client géré</t>
  </si>
  <si>
    <t>Pas de bénéfices quantitatifs</t>
  </si>
  <si>
    <t>Pas d'amélioration de qualité de service</t>
  </si>
  <si>
    <t>Pas d'impact</t>
  </si>
  <si>
    <t xml:space="preserve">Gain de temps </t>
  </si>
  <si>
    <t xml:space="preserve">Gain d'argent </t>
  </si>
  <si>
    <t>Le projet apporte-t-il de nouveaux services ou un service plus complet par rapport à la situation initiale ?</t>
  </si>
  <si>
    <t>Valorisation et motivation des agents</t>
  </si>
  <si>
    <t>Amélioration de l'efficience</t>
  </si>
  <si>
    <t>Responsabilité Sociétale des Organismes</t>
  </si>
  <si>
    <t>Le projet permet-il une amélioration des conditions de travail des agents (logistique, poste de travail, etc …) ?</t>
  </si>
  <si>
    <t>Rentabilité pour l'organisme ou pour le réseau</t>
  </si>
  <si>
    <t>Développement et promotion de la prévention</t>
  </si>
  <si>
    <t>Lutte contre la fraude, fautes et abus</t>
  </si>
  <si>
    <t>A court terme (dans les 2 ans)</t>
  </si>
  <si>
    <t>A moyen terme (de 3 à 5 ans)</t>
  </si>
  <si>
    <t>SB10</t>
  </si>
  <si>
    <t>SB11</t>
  </si>
  <si>
    <t>SB12</t>
  </si>
  <si>
    <t>SB01</t>
  </si>
  <si>
    <t>SB02</t>
  </si>
  <si>
    <t>SB03</t>
  </si>
  <si>
    <t>SB04</t>
  </si>
  <si>
    <t>SB05</t>
  </si>
  <si>
    <t>SB06</t>
  </si>
  <si>
    <t>SB07</t>
  </si>
  <si>
    <t>SB08</t>
  </si>
  <si>
    <t>SB09</t>
  </si>
  <si>
    <t>GR01</t>
  </si>
  <si>
    <t>GR02</t>
  </si>
  <si>
    <t>GR03</t>
  </si>
  <si>
    <t>GR04</t>
  </si>
  <si>
    <t>GR05</t>
  </si>
  <si>
    <t>GR06</t>
  </si>
  <si>
    <t>GR07</t>
  </si>
  <si>
    <t>GR08</t>
  </si>
  <si>
    <t>GR09</t>
  </si>
  <si>
    <t>GR10</t>
  </si>
  <si>
    <t>GR11</t>
  </si>
  <si>
    <t>GR12</t>
  </si>
  <si>
    <t>GR13</t>
  </si>
  <si>
    <t>GR14</t>
  </si>
  <si>
    <t>GR15</t>
  </si>
  <si>
    <t>GR16</t>
  </si>
  <si>
    <t>GR17</t>
  </si>
  <si>
    <t>GR18</t>
  </si>
  <si>
    <t>GR19</t>
  </si>
  <si>
    <t>EF12</t>
  </si>
  <si>
    <t>EF13</t>
  </si>
  <si>
    <t>EF14</t>
  </si>
  <si>
    <t>EF15</t>
  </si>
  <si>
    <t>EF16</t>
  </si>
  <si>
    <t>EF17</t>
  </si>
  <si>
    <t>EF18</t>
  </si>
  <si>
    <t>EF01</t>
  </si>
  <si>
    <t>EF02</t>
  </si>
  <si>
    <t>EF03</t>
  </si>
  <si>
    <t>EF04</t>
  </si>
  <si>
    <t>EF06</t>
  </si>
  <si>
    <t>EF07</t>
  </si>
  <si>
    <t>EF08</t>
  </si>
  <si>
    <t>EF09</t>
  </si>
  <si>
    <t>NE01</t>
  </si>
  <si>
    <t>NE02</t>
  </si>
  <si>
    <t>NE03</t>
  </si>
  <si>
    <t>NE04</t>
  </si>
  <si>
    <t>NE05</t>
  </si>
  <si>
    <t>NE06</t>
  </si>
  <si>
    <t>NE07</t>
  </si>
  <si>
    <t>NE08</t>
  </si>
  <si>
    <t>NE09</t>
  </si>
  <si>
    <t>Réponse</t>
  </si>
  <si>
    <t>Poids du thème</t>
  </si>
  <si>
    <t>Note thème</t>
  </si>
  <si>
    <t xml:space="preserve">Nom du projet </t>
  </si>
  <si>
    <t>Responsable du projet</t>
  </si>
  <si>
    <t>Date de l'analyse</t>
  </si>
  <si>
    <t>Points correspondants</t>
  </si>
  <si>
    <t>→</t>
  </si>
  <si>
    <t>EXPLICATIONS</t>
  </si>
  <si>
    <t>A renseigner</t>
  </si>
  <si>
    <t>Non concerné</t>
  </si>
  <si>
    <t>Quel est l'impact du projet sur le temps consacré par le client dans sa relation avec l'Assurance Maladie ?</t>
  </si>
  <si>
    <t>Le projet est-il de nature à faire évoluer le comportement des clients vis-à-vis des services offerts  ?</t>
  </si>
  <si>
    <t>Le projet permet-il d'améliorer l'image de l'Assurance Maladie pour le client (innovation des services rendus, modernisation des infrastructures, …) ?</t>
  </si>
  <si>
    <t>NC</t>
  </si>
  <si>
    <t>Gestion du risque</t>
  </si>
  <si>
    <t>Garantie de l'accès aux soins</t>
  </si>
  <si>
    <t>Gains en temps et gains financiers pour les clients</t>
  </si>
  <si>
    <t>GR07b</t>
  </si>
  <si>
    <t>A long terme (au-delà de 5 ans)</t>
  </si>
  <si>
    <t>Le projet vise t'il à simplifier les démarches des clients et leurs relations avec l'Assurance maladie ?</t>
  </si>
  <si>
    <t>Le projet permet-il de renforcer l'accessibilité aux services (plus grande proximité, meilleure disponibilité, canal plus adapté) ?</t>
  </si>
  <si>
    <t>Le projet permet-il de développer ou d'améliorer la personnalisation du service au client ? (accompagnement en fonction des besoins du client ou de la complexité des dossiers)</t>
  </si>
  <si>
    <t>GR15b</t>
  </si>
  <si>
    <t>Efficience du système de soins</t>
  </si>
  <si>
    <t>Développement de l'offre de service en santé</t>
  </si>
  <si>
    <t>Prérequis à d'autres projets</t>
  </si>
  <si>
    <t>Synthèse</t>
  </si>
  <si>
    <t>EF16b</t>
  </si>
  <si>
    <t>Navigation</t>
  </si>
  <si>
    <t>Sommaire</t>
  </si>
  <si>
    <t>Service aux publics</t>
  </si>
  <si>
    <t>Note axe</t>
  </si>
  <si>
    <t>Services aux publics</t>
  </si>
  <si>
    <r>
      <t>Quel est</t>
    </r>
    <r>
      <rPr>
        <b/>
        <sz val="12"/>
        <color theme="1"/>
        <rFont val="Arial"/>
        <family val="2"/>
      </rPr>
      <t xml:space="preserve"> </t>
    </r>
    <r>
      <rPr>
        <sz val="12"/>
        <color theme="1"/>
        <rFont val="Arial"/>
        <family val="2"/>
      </rPr>
      <t>l'impact du projet en terme économique pour le client (affranchissements, frais de déplacement …)  ?</t>
    </r>
  </si>
  <si>
    <r>
      <t>Le</t>
    </r>
    <r>
      <rPr>
        <b/>
        <sz val="12"/>
        <color indexed="8"/>
        <rFont val="Arial"/>
        <family val="2"/>
      </rPr>
      <t xml:space="preserve"> </t>
    </r>
    <r>
      <rPr>
        <sz val="12"/>
        <color indexed="8"/>
        <rFont val="Arial"/>
        <family val="2"/>
      </rPr>
      <t>projet permet-il d'améliorer la qualité de l'information donnée au client (qualité des réponses écrites et orales, meilleure information sur l'état d'avancement de leur dossier …) ?</t>
    </r>
  </si>
  <si>
    <r>
      <t>Le</t>
    </r>
    <r>
      <rPr>
        <b/>
        <sz val="12"/>
        <color indexed="8"/>
        <rFont val="Arial"/>
        <family val="2"/>
      </rPr>
      <t xml:space="preserve"> </t>
    </r>
    <r>
      <rPr>
        <sz val="12"/>
        <color indexed="8"/>
        <rFont val="Arial"/>
        <family val="2"/>
      </rPr>
      <t>projet permet-il d'améliorer les délais de réponse de l'Assurance Maladie vis-à-vis du client ?</t>
    </r>
  </si>
  <si>
    <r>
      <rPr>
        <b/>
        <sz val="26"/>
        <rFont val="Arial"/>
        <family val="2"/>
      </rPr>
      <t>↑</t>
    </r>
    <r>
      <rPr>
        <b/>
        <sz val="11"/>
        <rFont val="Arial"/>
        <family val="2"/>
      </rPr>
      <t xml:space="preserve">
Haut de page</t>
    </r>
  </si>
  <si>
    <t>Poids de la question</t>
  </si>
  <si>
    <t>Ce projet permet-il de favoriser la coordination des soins entre professionnels (interopérabilité, échanges de données, …) et/ou le renforcement du rôle pivot du médecin traitant ?</t>
  </si>
  <si>
    <t>Le projet permet-il d'optimiser le fonctionnement en réseau (inter opérabilité, entraide, mutualisation, missions nationales …) ?</t>
  </si>
  <si>
    <t>Le projet permet-il de valoriser le travail des agents (meilleure compréhension des rôles, responsabilisation, etc …) ?</t>
  </si>
  <si>
    <t>Le projet permet-il l'adaptation de notre patrimoine immobilier à l'évolution des missions de l'Assurance Maladie ?</t>
  </si>
  <si>
    <t>Le projet est-il de nature à servir les engagements de la branche en termes de Responsabilité Sociétale des Organisations ?</t>
  </si>
  <si>
    <t>Ce projet permet-il la mise en place d'une infrastructure ou de fonctions transverses utile(s) à d'autres projets ?</t>
  </si>
  <si>
    <t>De 30 et 70% du parc de clients gérés</t>
  </si>
  <si>
    <t>Plus de 70% du parc de clients gérés</t>
  </si>
  <si>
    <t xml:space="preserve">Lutte contre la fraude, fautes et abus
</t>
  </si>
  <si>
    <t xml:space="preserve">Développement et promotion de l'offre de service en santé
</t>
  </si>
  <si>
    <t xml:space="preserve">Garantie à tous les assurés d'un accès réel aux droits et aux soins
</t>
  </si>
  <si>
    <t xml:space="preserve">Maîtrise des dépenses de santé
</t>
  </si>
  <si>
    <t>Quelle est selon vous  la part de clients concernés par ces gains  ? 
(si plusieurs publics, indiquer la part du public la plus importante)</t>
  </si>
  <si>
    <t xml:space="preserve">Le projet permet-il de renforcer la sécurité (des personnes, des informations, de l'activité)  ?
</t>
  </si>
  <si>
    <t xml:space="preserve">Le projet favorise t-il la dématérialisation et la circulation des flux d'information ?
</t>
  </si>
  <si>
    <t xml:space="preserve">Le projet permet-il d'adapter nos métiers à l'évolution des missions d'assureur solidaire en santé ?
</t>
  </si>
  <si>
    <t xml:space="preserve">Le projet permet-il de dynamiser la gestion des ressources humaines (lisibilité, équitabilité, etc ...) ?
</t>
  </si>
  <si>
    <t xml:space="preserve">En cas d'obligation externe, l'immobilisme fait-il courir un risque réglementaire ou politique fort ?
</t>
  </si>
  <si>
    <t xml:space="preserve">Ce projet répond-il au besoin de remplacement de technologies obsolètes ?
</t>
  </si>
  <si>
    <t xml:space="preserve">Le projet est-il nécessaire pour supporter des changements d'organisation ou de processus ?
</t>
  </si>
  <si>
    <t>Quelle est selon vous la part de clients concernés  par l'amélioration de la qualité de service ?  (si plusieurs publics, indiquer la part du public la plus importante)</t>
  </si>
  <si>
    <t xml:space="preserve">Ce projet permet-il d'améliorer l'accès aux soins  ?
</t>
  </si>
  <si>
    <t xml:space="preserve">Le projet permet-il de contribuer à respecter l'ONDAM ou à diminuer les dépenses de santé ? 
</t>
  </si>
  <si>
    <t xml:space="preserve">Le projet contribue t'il aux priorités partagées entre l'ARS et l'Assurance Maladie ? 
</t>
  </si>
  <si>
    <t>Amélioration de la qualité de la relation avec les usagers</t>
  </si>
  <si>
    <r>
      <t xml:space="preserve">                                              </t>
    </r>
    <r>
      <rPr>
        <b/>
        <sz val="26"/>
        <color theme="0"/>
        <rFont val="Arial"/>
        <family val="2"/>
      </rPr>
      <t xml:space="preserve">  Analyse de la valeur attendue du projet </t>
    </r>
    <r>
      <rPr>
        <b/>
        <sz val="20"/>
        <color theme="0"/>
        <rFont val="Arial"/>
        <family val="2"/>
      </rPr>
      <t xml:space="preserve">
                                     </t>
    </r>
    <r>
      <rPr>
        <b/>
        <sz val="12"/>
        <color theme="0"/>
        <rFont val="Arial"/>
        <family val="2"/>
      </rPr>
      <t xml:space="preserve">         </t>
    </r>
    <r>
      <rPr>
        <sz val="12"/>
        <color theme="0"/>
        <rFont val="Arial"/>
        <family val="2"/>
      </rPr>
      <t>Version CNAMTS</t>
    </r>
  </si>
  <si>
    <r>
      <t xml:space="preserve">                                        </t>
    </r>
    <r>
      <rPr>
        <b/>
        <sz val="26"/>
        <color theme="0"/>
        <rFont val="Arial"/>
        <family val="2"/>
      </rPr>
      <t xml:space="preserve">        Analyse de la valeur attendue du projet</t>
    </r>
    <r>
      <rPr>
        <b/>
        <sz val="36"/>
        <color theme="0"/>
        <rFont val="Arial"/>
        <family val="2"/>
      </rPr>
      <t xml:space="preserve">
</t>
    </r>
    <r>
      <rPr>
        <b/>
        <sz val="20"/>
        <color theme="0"/>
        <rFont val="Arial"/>
        <family val="2"/>
      </rPr>
      <t xml:space="preserve">
                                        </t>
    </r>
    <r>
      <rPr>
        <b/>
        <sz val="22"/>
        <color theme="0"/>
        <rFont val="Arial"/>
        <family val="2"/>
      </rPr>
      <t xml:space="preserve">    </t>
    </r>
    <r>
      <rPr>
        <b/>
        <sz val="12"/>
        <color theme="0"/>
        <rFont val="Arial"/>
        <family val="2"/>
      </rPr>
      <t xml:space="preserve">    </t>
    </r>
    <r>
      <rPr>
        <sz val="12"/>
        <color theme="0"/>
        <rFont val="Arial"/>
        <family val="2"/>
      </rPr>
      <t>Version CNAMTS</t>
    </r>
  </si>
  <si>
    <t>AMELIORATION DE LA PERFOMANCE DU SERVICE AUX PUBLICS</t>
  </si>
  <si>
    <r>
      <t xml:space="preserve">                                 </t>
    </r>
    <r>
      <rPr>
        <b/>
        <sz val="26"/>
        <color theme="0"/>
        <rFont val="Arial"/>
        <family val="2"/>
      </rPr>
      <t xml:space="preserve">               Analyse de la valeur attendue du projet </t>
    </r>
    <r>
      <rPr>
        <b/>
        <sz val="36"/>
        <color theme="0"/>
        <rFont val="Arial"/>
        <family val="2"/>
      </rPr>
      <t xml:space="preserve">
</t>
    </r>
    <r>
      <rPr>
        <b/>
        <sz val="20"/>
        <color theme="0"/>
        <rFont val="Arial"/>
        <family val="2"/>
      </rPr>
      <t xml:space="preserve">
                                    </t>
    </r>
    <r>
      <rPr>
        <b/>
        <sz val="22"/>
        <color theme="0"/>
        <rFont val="Arial"/>
        <family val="2"/>
      </rPr>
      <t xml:space="preserve"> </t>
    </r>
    <r>
      <rPr>
        <b/>
        <sz val="12"/>
        <color theme="0"/>
        <rFont val="Arial"/>
        <family val="2"/>
      </rPr>
      <t xml:space="preserve">           </t>
    </r>
    <r>
      <rPr>
        <sz val="12"/>
        <color theme="0"/>
        <rFont val="Arial"/>
        <family val="2"/>
      </rPr>
      <t>Version CNAMTS</t>
    </r>
  </si>
  <si>
    <r>
      <t xml:space="preserve">                                         </t>
    </r>
    <r>
      <rPr>
        <b/>
        <sz val="26"/>
        <color theme="0"/>
        <rFont val="Arial"/>
        <family val="2"/>
      </rPr>
      <t xml:space="preserve">       Analyse de la valeur attendue du projet</t>
    </r>
    <r>
      <rPr>
        <b/>
        <sz val="36"/>
        <color theme="0"/>
        <rFont val="Arial"/>
        <family val="2"/>
      </rPr>
      <t xml:space="preserve">
</t>
    </r>
    <r>
      <rPr>
        <b/>
        <sz val="20"/>
        <color theme="0"/>
        <rFont val="Arial"/>
        <family val="2"/>
      </rPr>
      <t xml:space="preserve">
                                         </t>
    </r>
    <r>
      <rPr>
        <b/>
        <sz val="22"/>
        <color theme="0"/>
        <rFont val="Arial"/>
        <family val="2"/>
      </rPr>
      <t xml:space="preserve"> </t>
    </r>
    <r>
      <rPr>
        <b/>
        <sz val="12"/>
        <color theme="0"/>
        <rFont val="Arial"/>
        <family val="2"/>
      </rPr>
      <t xml:space="preserve">      </t>
    </r>
    <r>
      <rPr>
        <sz val="12"/>
        <color theme="0"/>
        <rFont val="Arial"/>
        <family val="2"/>
      </rPr>
      <t>Version CNAMTS</t>
    </r>
  </si>
  <si>
    <r>
      <rPr>
        <b/>
        <sz val="26"/>
        <color theme="0"/>
        <rFont val="Arial"/>
        <family val="2"/>
      </rPr>
      <t xml:space="preserve">                                                Analyse de la valeur attendue du projet</t>
    </r>
    <r>
      <rPr>
        <b/>
        <sz val="36"/>
        <color theme="0"/>
        <rFont val="Arial"/>
        <family val="2"/>
      </rPr>
      <t xml:space="preserve">
</t>
    </r>
    <r>
      <rPr>
        <b/>
        <sz val="20"/>
        <color theme="0"/>
        <rFont val="Arial"/>
        <family val="2"/>
      </rPr>
      <t xml:space="preserve">
                                 </t>
    </r>
    <r>
      <rPr>
        <b/>
        <sz val="22"/>
        <color theme="0"/>
        <rFont val="Arial"/>
        <family val="2"/>
      </rPr>
      <t xml:space="preserve">         </t>
    </r>
    <r>
      <rPr>
        <b/>
        <sz val="12"/>
        <color theme="0"/>
        <rFont val="Arial"/>
        <family val="2"/>
      </rPr>
      <t xml:space="preserve">      </t>
    </r>
    <r>
      <rPr>
        <sz val="12"/>
        <color theme="0"/>
        <rFont val="Arial"/>
        <family val="2"/>
      </rPr>
      <t>Version CNAMTS</t>
    </r>
  </si>
  <si>
    <t>Gains quantitatifs attendus du projet</t>
  </si>
  <si>
    <t>Plus de 100 ETP</t>
  </si>
  <si>
    <t>De 50 à 100 ETP</t>
  </si>
  <si>
    <t>Moins de 50 ETP</t>
  </si>
  <si>
    <t>Quel est l'objectif cible du gain ETP apporté par le projet  ?</t>
  </si>
  <si>
    <t>Moins de 5 M€ / an</t>
  </si>
  <si>
    <t>De 5 M€ à 10 M€ / an</t>
  </si>
  <si>
    <t>Plus de 10 M€ / an</t>
  </si>
  <si>
    <t xml:space="preserve">Le projet fait il partie du plan d'action de la COG ?
</t>
  </si>
  <si>
    <t>Quel est l'objectif cible de réduction des autres charges de fonctionnement (affranchissement, archivage, coûts informatiques, coûts immobiliers, …) ?</t>
  </si>
  <si>
    <t>Gains quantitatifs attendus</t>
  </si>
  <si>
    <t>Explications de la contribution du projet</t>
  </si>
  <si>
    <t>Stratégie nationale de santé et à l'efficience du système de soins</t>
  </si>
  <si>
    <r>
      <t xml:space="preserve">L'objectif est d'évaluer les bénéfices rendus par votre projet au client au sens large (bénéficiaire, professionnels de santé, employeurs) ou autres partenaires  extérieurs à l'Assurance Maladie. Seuls les impacts directs de votre projet sur ces acteurs doivent être pris en compte.
Les projets ne s’adressant pas directement à ces acteurs n’ont  pas d’externalité.
On cherche ici à évaluer pour ces clients l'impact du projet sur le nombre de clients, les gains en temps ou en termes financiers, ainsi que la performance du service rendu et des relations client.
Si le projet apporte des services différents sur plusieurs catégories de client, l'évaluation ci dessus devra porter sur le public pour lequel le bénéfice est le plus élevé. On pourra donc répondre à une question pour un public et une autre pour un autre public : il faudra alors préciser dans la justification la nature du public et la raison du niveau évalué.
</t>
    </r>
    <r>
      <rPr>
        <i/>
        <u/>
        <sz val="12"/>
        <color rgb="FF0070C0"/>
        <rFont val="Arial"/>
        <family val="2"/>
      </rPr>
      <t xml:space="preserve">Quelques explications pour le scoring </t>
    </r>
    <r>
      <rPr>
        <b/>
        <sz val="12"/>
        <color rgb="FF0070C0"/>
        <rFont val="Arial"/>
        <family val="2"/>
      </rPr>
      <t xml:space="preserve">
</t>
    </r>
    <r>
      <rPr>
        <i/>
        <sz val="12"/>
        <color rgb="FF0070C0"/>
        <rFont val="Arial"/>
        <family val="2"/>
      </rPr>
      <t>Toutes les questions doivent comporter une réponse (à prendre dans la liste déroulante).</t>
    </r>
    <r>
      <rPr>
        <b/>
        <sz val="12"/>
        <color rgb="FF0070C0"/>
        <rFont val="Arial"/>
        <family val="2"/>
      </rPr>
      <t xml:space="preserve">
</t>
    </r>
  </si>
  <si>
    <t>Performance</t>
  </si>
  <si>
    <t>Contribution directe aux plans stratégiques</t>
  </si>
  <si>
    <t>Amélioration de l'efficacité et efficience collective</t>
  </si>
  <si>
    <t>Contribution à la gestion responsable et durable</t>
  </si>
  <si>
    <t xml:space="preserve">Le projet permet-il d'optimiser la rapidité d'un processus (réduction des temps de traitement) ?
</t>
  </si>
  <si>
    <t xml:space="preserve">Le projet permet-il d'optimiser la fiabilité d'un processus (réduction des taux d'erreur ou de rejets) ?
</t>
  </si>
  <si>
    <t>Amélioration de l'efficacité et de l'efficience collective</t>
  </si>
  <si>
    <t>Le projet permet-il d'optimiser l'efficience d'un processus (moins de ressources nécessaires pour les mêmes résultats et/ou amélioration du taux de productivité ) ?</t>
  </si>
  <si>
    <t>AMELIORATION DE LA PERFORMANCE</t>
  </si>
  <si>
    <r>
      <t xml:space="preserve">L'objectif est d'évaluer l'apport du projet à l'amélioration de la performance de l'Assurance Maladie et notamment la contribution aux plans stratégiques, à l'efficacité et l'efficience collectives,  à la gestion durable et responsable de l'organisme (dont l'apport aux agents), et les économies quantifiables attendues du projet.
</t>
    </r>
    <r>
      <rPr>
        <i/>
        <u/>
        <sz val="12"/>
        <color rgb="FF0070C0"/>
        <rFont val="Arial"/>
        <family val="2"/>
      </rPr>
      <t xml:space="preserve">Quelques explications pour le scoring </t>
    </r>
    <r>
      <rPr>
        <i/>
        <sz val="12"/>
        <color rgb="FF0070C0"/>
        <rFont val="Arial"/>
        <family val="2"/>
      </rPr>
      <t xml:space="preserve">
Toutes les questions doivent comporter une réponse (à prendre dans la liste déroulante).
La réponse Non concerné (ou Non défini à ce stade) annule  la question dans l'évaluation du score du thème (en bleu) : elle se différencie donc de la réponse Non qui indique que la question est pertinente pour le projet mais que le projet ne répond pas à la question posée.
</t>
    </r>
    <r>
      <rPr>
        <b/>
        <sz val="12"/>
        <color rgb="FF0070C0"/>
        <rFont val="Arial"/>
        <family val="2"/>
      </rPr>
      <t xml:space="preserve">
</t>
    </r>
  </si>
  <si>
    <t xml:space="preserve">Le projet contribue t'il directement au Projet d'Entreprise Assurance Maladie ?
</t>
  </si>
  <si>
    <t>Le projet permet-il la communication et le partage d'informations et de bonnes pratiques avec des partenaires externes à l'Assurance Maladie  (autres que les publics) ?</t>
  </si>
  <si>
    <t>Score</t>
  </si>
  <si>
    <t>Axes de la valeur</t>
  </si>
  <si>
    <t>Données de la restitution graphique</t>
  </si>
  <si>
    <r>
      <rPr>
        <b/>
        <sz val="26"/>
        <color theme="0"/>
        <rFont val="Arial"/>
        <family val="2"/>
      </rPr>
      <t xml:space="preserve">                        Analyse de la valeur attendue du projet</t>
    </r>
    <r>
      <rPr>
        <b/>
        <sz val="36"/>
        <color theme="0"/>
        <rFont val="Arial"/>
        <family val="2"/>
      </rPr>
      <t xml:space="preserve">
</t>
    </r>
    <r>
      <rPr>
        <b/>
        <sz val="20"/>
        <color theme="0"/>
        <rFont val="Arial"/>
        <family val="2"/>
      </rPr>
      <t xml:space="preserve">
                                 </t>
    </r>
    <r>
      <rPr>
        <b/>
        <sz val="22"/>
        <color theme="0"/>
        <rFont val="Arial"/>
        <family val="2"/>
      </rPr>
      <t xml:space="preserve">         </t>
    </r>
    <r>
      <rPr>
        <b/>
        <sz val="12"/>
        <color theme="0"/>
        <rFont val="Arial"/>
        <family val="2"/>
      </rPr>
      <t xml:space="preserve">      </t>
    </r>
    <r>
      <rPr>
        <sz val="12"/>
        <color theme="0"/>
        <rFont val="Arial"/>
        <family val="2"/>
      </rPr>
      <t>Version CNAMTS</t>
    </r>
  </si>
  <si>
    <t>Objectifs du projet au service des axes stratégiques</t>
  </si>
  <si>
    <r>
      <t xml:space="preserve">L'objectif est d'évaluer la contribution du projet aux différents axes de la stratégie de la Gestion du Risque :
- la maîtrise des dépenses de santé, 
- la garantie à tous les assurés d'un accès réel aux droits et aux soins
- la stratégie nationale de santé et à l'efficience du système de soins
- le développement et promotion de l'offre de service en santé
- à la lutte contre les fraudes et abus
</t>
    </r>
    <r>
      <rPr>
        <i/>
        <u/>
        <sz val="12"/>
        <color rgb="FF0070C0"/>
        <rFont val="Arial"/>
        <family val="2"/>
      </rPr>
      <t xml:space="preserve">Quelques explications pour le scoring </t>
    </r>
    <r>
      <rPr>
        <i/>
        <sz val="12"/>
        <color rgb="FF0070C0"/>
        <rFont val="Arial"/>
        <family val="2"/>
      </rPr>
      <t xml:space="preserve">
Toutes les questions doivent comporter une réponse (à prendre dans la liste déroulante).
La réponse Non concerné (ou Non défini à ce stade) annule  la question dans l'évaluation du score du thème (en bleu) : elle se différencie donc de la réponse Non qui indique que la question est pertinente pour le projet mais que le projet ne répond pas à la question posée.</t>
    </r>
  </si>
  <si>
    <t>Ecran radar et synthèse de la valeur à intégrer dans la note de problématique du projet</t>
  </si>
  <si>
    <r>
      <t xml:space="preserve">L'objet ici est d'évaluer les contraintes externes ou internes auxquelles doit répondre le projet et par postulat le risque pris à ne pas faire le projet  :
- obligation externe (réglementaire ou engagement conventionnel)
- prévention contre une obsolescence
- prérequis à d'autres projets stratégiques
</t>
    </r>
    <r>
      <rPr>
        <i/>
        <u/>
        <sz val="12"/>
        <color rgb="FF0070C0"/>
        <rFont val="Arial"/>
        <family val="2"/>
      </rPr>
      <t xml:space="preserve">Quelques explications pour le scoring 
</t>
    </r>
    <r>
      <rPr>
        <i/>
        <sz val="12"/>
        <color rgb="FF0070C0"/>
        <rFont val="Arial"/>
        <family val="2"/>
      </rPr>
      <t>Toutes les questions doivent comporter une réponse (à prendre dans la liste déroulante).
La réponse Non concerné (ou Non défini à ce stade) annule  la question dans l'évaluation du score du thème (en bleu) : elle se différencie donc de la réponse Non qui indique que la question est pertinente pour le projet mais que le projet ne répond pas à la question posée.</t>
    </r>
    <r>
      <rPr>
        <i/>
        <u/>
        <sz val="12"/>
        <color rgb="FF0070C0"/>
        <rFont val="Arial"/>
        <family val="2"/>
      </rPr>
      <t xml:space="preserve">
</t>
    </r>
    <r>
      <rPr>
        <b/>
        <sz val="12"/>
        <color rgb="FF0070C0"/>
        <rFont val="Arial"/>
        <family val="2"/>
      </rPr>
      <t xml:space="preserve">
</t>
    </r>
  </si>
  <si>
    <t>Commentaire de synthèse (max 20 mots) figurant dans le graphe de restitution final et explicitant la contribution du projet à la garantie à tous les assurés d'un accès réel aux droits et aux soins</t>
  </si>
  <si>
    <t>Commentaire de synthèse (max 20 mots) figurant dans le graphe de restitution final et explicitant la contribution du projet  à la stratégie nationale de santé et à l'efficience du système de soins</t>
  </si>
  <si>
    <t>Commentaire de synthèse (max 20 mots) figurant dans le graphe de restitution final et explicitant la contribution du projet  au développement et promotion de l'offre de service en santé</t>
  </si>
  <si>
    <t>Commentaire de synthèse (max 20 mots) figurant dans le graphe de restitution final et explicitant la contribution du projet  à la lutte contre la fraude, fautes et abus</t>
  </si>
  <si>
    <t>Commentaire de synthèse (max 20 mots) figurant dans le graphe de restitution final et explicitant la contribution du projet à la maîtrise des dépenses de santé</t>
  </si>
  <si>
    <t>Commentaire de synthèse (max 20 mots) figurant dans le graphe de restitution final et explicitant la contribution du projet aux gains en temps et gains financiers pour les clients</t>
  </si>
  <si>
    <t>Commentaire de synthèse (max 20 mots) figurant dans le graphe de restitution final et explicitant la contribution du projet à l'amélioration de la qualité de la relation avec les usagers</t>
  </si>
  <si>
    <t>Commentaire de synthèse (max 20 mots) figurant dans le graphe de restitution final et explicitant la contribution du projet à la gestion responsable et durable</t>
  </si>
  <si>
    <t>Commentaire de synthèse (max 20 mots) figurant dans le graphe de restitution final et explicitant les gains quantitatifs attendus du projet</t>
  </si>
  <si>
    <t>Commentaire de synthèse (max 20 mots) figurant dans le graphe de restitution final et explicitant la contribution du projet aux plans stratégiques de l'Assurance Maladie</t>
  </si>
  <si>
    <t>Commentaire de synthèse (max 20 mots) figurant dans le graphe de restitution final et explicitant la contribution du projet à l'amélioration de l'efficacité et de l'efficience collective</t>
  </si>
  <si>
    <t>Commentaire de synthèse (max 20 mots) figurant dans le graphe de restitution final et explicitant la contribution du projet à la satisfaction d'obligations externes</t>
  </si>
  <si>
    <t>Commentaire de synthèse (max 20 mots) figurant dans le graphe de restitution final et explicitant la contribution du projet à la prévention de l'obsolescence</t>
  </si>
  <si>
    <t>Commentaire de synthèse (max 20 mots) figurant dans le graphe de restitution final et explicitant la contribution du projet à d'autres prérequis</t>
  </si>
  <si>
    <t>Pas de gain ETP</t>
  </si>
  <si>
    <t xml:space="preserve">Ce projet répond t'il une obligation réglementaire ?
</t>
  </si>
  <si>
    <t xml:space="preserve">Le projet permet-il d'améliorer l'atteinte des objectifs COG/CPG en matière de maîtrise médicalisée ? 
</t>
  </si>
  <si>
    <t>Justification</t>
  </si>
  <si>
    <t>RI16</t>
  </si>
  <si>
    <r>
      <t>Le projet implique-t-il la gestion de données particulièrement sensibles ou confidentielles (notamment lorsque cette gestion justifie un examen de la CNIL) ?</t>
    </r>
    <r>
      <rPr>
        <b/>
        <sz val="10"/>
        <color indexed="14"/>
        <rFont val="Arial"/>
        <family val="2"/>
      </rPr>
      <t/>
    </r>
  </si>
  <si>
    <t>Le projet nécessite-t-il des montages particuliers susceptibles de poser des contraintes juridiques (exemple : partenariat public-privé) ?</t>
  </si>
  <si>
    <t>Commentaire de synthèse (max 20 mots) figurant dans le graphe de restitution final et explicitant la maîtrise des risques juridiques</t>
  </si>
  <si>
    <t>Commentaire de synthèse (max 20 mots) figurant dans le graphe de restitution final et explicitant la maîtrise des risques de déploiement et d'acceptation</t>
  </si>
  <si>
    <t xml:space="preserve">Synthèse de la valeur du projet </t>
  </si>
  <si>
    <t xml:space="preserve">Le projet fait il partie du plan d'action d'un des schémas directeur de l'Assurance Maladie ?
</t>
  </si>
  <si>
    <t>La réglementation française ou européenne fait-elle porter un risque particulier au projet ou à son produit ?</t>
  </si>
  <si>
    <t>RI01</t>
  </si>
  <si>
    <t>RI02</t>
  </si>
  <si>
    <t>RI03</t>
  </si>
  <si>
    <t>RI04</t>
  </si>
  <si>
    <t>RI05</t>
  </si>
  <si>
    <t>Existe-t-il une contrainte particulière sur le planning du projet  ?</t>
  </si>
  <si>
    <t>Le projet est-il explicitement sponsorisé par une direction métier de la CNAMTS ?</t>
  </si>
  <si>
    <t>Maîtrise des risques liés à la gestion du projet métier</t>
  </si>
  <si>
    <t>Maîtrise des risques juridiques et réglementaires</t>
  </si>
  <si>
    <t>Niveau d'acceptation par les utilisateurs et maîtrise des risques de déploiement</t>
  </si>
  <si>
    <t>Les objectifs et le périmètre du projet sont-ils clairement définis ? (facteurs clé de succès du projet, impact du projet sur les processus métier, …)</t>
  </si>
  <si>
    <t>Le projet nécessite t'il des compétences critiques hors informatique (exemple, : métier, MOA, juridique, etc …)  ?</t>
  </si>
  <si>
    <t>Y a-t- il un risque de rejet du projet de la part des utilisateurs (agents ou public cible selon le projet) ?</t>
  </si>
  <si>
    <t>Le projet est il particulièrement attendu par les utilisateurs cible (agents ou public selon le projet) ?</t>
  </si>
  <si>
    <t xml:space="preserve">Le projet impacte-t-il un nombre élevé d'utilisateurs (agents ou public selon le projet) ?
</t>
  </si>
  <si>
    <r>
      <t>Le</t>
    </r>
    <r>
      <rPr>
        <b/>
        <sz val="12"/>
        <rFont val="Arial"/>
        <family val="2"/>
      </rPr>
      <t xml:space="preserve"> </t>
    </r>
    <r>
      <rPr>
        <sz val="12"/>
        <rFont val="Arial"/>
        <family val="2"/>
      </rPr>
      <t>projet est-il susceptible d'impacter significativement les processus et/ou organisations actuels ?</t>
    </r>
  </si>
  <si>
    <t>Le projet nécessite t'il de mettre au point un dispositif d'accompagnement et/ou de formation spécifique au niveau du Réseau ?</t>
  </si>
  <si>
    <t>Le projet nécessite t'il de recourir à un appel d'offre ?</t>
  </si>
  <si>
    <t>Le projet est il dépendant d'autres partenaires que la CNAMTS ?</t>
  </si>
  <si>
    <t>Le projet s'appuie t'il sur une organisation de déploiement en place (SNA ou équipe d'accompagnement dédiée) ?</t>
  </si>
  <si>
    <t>RI06</t>
  </si>
  <si>
    <t>RI08</t>
  </si>
  <si>
    <t>RI09</t>
  </si>
  <si>
    <t>RI10</t>
  </si>
  <si>
    <t>RI11</t>
  </si>
  <si>
    <t>RI12</t>
  </si>
  <si>
    <t>RI13</t>
  </si>
  <si>
    <t>RI14</t>
  </si>
  <si>
    <t>RI15</t>
  </si>
  <si>
    <t>Le projet nécessite t'il l'implication de plusieurs directions métier et/ou maîtrises d'ouvrage (hors DDSI) ?</t>
  </si>
  <si>
    <t>Commentaire de synthèse (max 20 mots) figurant dans le graphe de restitution final et explicitant la maîtrise des risques liés à la gestion du projet métier</t>
  </si>
  <si>
    <t>Moins de 100</t>
  </si>
  <si>
    <r>
      <t xml:space="preserve">L'objet ici est d'évaluer le niveau de maîtrise du projet métier et plus particulièrement :
- les risques projet (sponsor, contraintes calendaires, compétences critiques, appel d'offre)
- les risques juridiques
- les risques en terme de déploiement et d'acceptation par les éventuels usagers
</t>
    </r>
    <r>
      <rPr>
        <b/>
        <u/>
        <sz val="12"/>
        <color rgb="FF0070C0"/>
        <rFont val="Arial"/>
        <family val="2"/>
      </rPr>
      <t xml:space="preserve">
</t>
    </r>
    <r>
      <rPr>
        <i/>
        <u/>
        <sz val="12"/>
        <color rgb="FF0070C0"/>
        <rFont val="Arial"/>
        <family val="2"/>
      </rPr>
      <t xml:space="preserve">Quelques explications pour le scoring 
</t>
    </r>
    <r>
      <rPr>
        <i/>
        <sz val="12"/>
        <color rgb="FF0070C0"/>
        <rFont val="Arial"/>
        <family val="2"/>
      </rPr>
      <t xml:space="preserve">Toutes les questions doivent comporter une réponse (à prendre dans la liste déroulante).
La réponse Non concerné (ou Non défini à ce stade) annule  la question dans l'évaluation du score du thème (en bleu) : elle se différencie donc de la réponse Non qui indique que la question est pertinente pour le projet mais que le projet ne répond pas à la question posée.
</t>
    </r>
    <r>
      <rPr>
        <i/>
        <sz val="12"/>
        <color rgb="FFFF0000"/>
        <rFont val="Arial"/>
        <family val="2"/>
      </rPr>
      <t>Attention à bien interpréter le score obtenu sur cet axe : plus les risques seront maîtrisés ou auront peu ou pas de probabilité de survenir, meilleur sera le score ! Selon la formulation de la question posée, la réponse Oui pourra apporter des points de bonus ou de malus</t>
    </r>
  </si>
  <si>
    <t>Maîtrise des risques métier</t>
  </si>
  <si>
    <t>Nécessité</t>
  </si>
  <si>
    <r>
      <t xml:space="preserve">
L'objectif de cet outil - inspiré de l'outil MAREVA (méthode interministérielle de référence d'analyse de la valeur des projets SI de l'État) - est de fournir à la CNAMTS un support décisionnel à l'arbitrage entre différents projets dans un contexte de moyens et budgets contraints.
Il a été adapté aux critères communs de valeur en alignement avec la stratégie de l'Assurance Maladie : sont donc intégrées les problématiques  sur les objectifs de maîtrise médicalisée, les bénéfices pour les publics, l'apport à la performance de l'institution dont les économies attendues,  la nécessité à faire le projet, et la maîtrise des risques métier.
L'intérêt de cet outil est d'évaluer globalement la valeur attendue d'un projet en ne se réduisant pas à la seule valeur financière du projet.
La valeur est appréhendée selon 5 axes complémentaires permettant de mieux cerner les différents enjeux.
L'outil permet également à l'équipe en charge du lancement d'un projet de débattre et partager sur les enjeux du projet.
La restitution synthétique (onglet Synthèse) est générée automatiquement à partir des réponses faites dans les différents onglets.
Pour les projets informatiques, l'outil s'utilise au moment de la </t>
    </r>
    <r>
      <rPr>
        <b/>
        <u/>
        <sz val="12"/>
        <color rgb="FFFF0000"/>
        <rFont val="Arial"/>
        <family val="2"/>
      </rPr>
      <t xml:space="preserve">phase de problématique </t>
    </r>
    <r>
      <rPr>
        <b/>
        <sz val="12"/>
        <color theme="3" tint="0.39997558519241921"/>
        <rFont val="Arial"/>
        <family val="2"/>
      </rPr>
      <t xml:space="preserve">en complément du modèle de la note de problématique.
Les vues de synthèse seront donc à recopier dans cette note aux chapitres dédiés.
</t>
    </r>
  </si>
  <si>
    <t>NECESSITE</t>
  </si>
  <si>
    <t>MAITRISE DES RISQUES METIER</t>
  </si>
  <si>
    <t>Ce projet facilite-t-il l'accès aux droits pour tous (ACS, CMU, etc …) ?</t>
  </si>
  <si>
    <t>Ce projet permet-il d'améliorer la qualité de la prise en charge financière des personnes atteintes de maladies chroniques ?</t>
  </si>
  <si>
    <t>Ce projet permet-il de réduire les inégalités de santé ?</t>
  </si>
  <si>
    <t>Ce projet permet-il de respecter les recommandations médicales de la HAS ?</t>
  </si>
  <si>
    <t>Ce projet permet-il de réduire les écarts de pratique des professionnels de santé ?</t>
  </si>
  <si>
    <t>Ce projet permet-il le développement de l'innovation en santé dans le respect de l'ONDAM  ?</t>
  </si>
  <si>
    <t>Ce projet permet-il de réduire les facteurs de risque de la population ?</t>
  </si>
  <si>
    <t>Ce projet permet-il de renforcer le dépistage des maladies chroniques ?</t>
  </si>
  <si>
    <t>Ce projet permet-il d'éviter les complications liées aux maladies chroniques ?</t>
  </si>
  <si>
    <t>Ce projet permet-il d'accompagner ou d'impliquer individuellement les assurés dans la prévention de leur santé ?</t>
  </si>
  <si>
    <t>Ce projet permet-il de favoriser le retour à domicile et la reprise d'activité ?</t>
  </si>
  <si>
    <t xml:space="preserve">Le projet permet-il d'améliorer la détection des fraudes ou d'éviter des préjudices  ? </t>
  </si>
  <si>
    <t xml:space="preserve">Le projet permet-il d'augmenter la détection des fautes et abus ? </t>
  </si>
  <si>
    <t xml:space="preserve">Le projet permet-il de donner une valeur d'exemplarité ? </t>
  </si>
  <si>
    <t xml:space="preserve">Le projet permet-il de récupérer des montants financiers sur ces fraudes, fautes et abus ? </t>
  </si>
  <si>
    <t xml:space="preserve">Le projet permet-il de mieux piloter la performance d'une organisation ?
</t>
  </si>
  <si>
    <t>De 100 à 500</t>
  </si>
  <si>
    <t>Plus de 500</t>
  </si>
  <si>
    <t>Ce projet favorise t'il le développement de soins accessibles aux assurés (répartition des professionnels de santé sur le territoire, maîtrise de l’évolution des tarifs de soins) ?</t>
  </si>
  <si>
    <r>
      <t xml:space="preserve">                                     </t>
    </r>
    <r>
      <rPr>
        <sz val="26"/>
        <color theme="0"/>
        <rFont val="Arial"/>
        <family val="2"/>
      </rPr>
      <t xml:space="preserve">  Analyse de la valeur attendue du projet </t>
    </r>
    <r>
      <rPr>
        <sz val="20"/>
        <color theme="0"/>
        <rFont val="Arial"/>
        <family val="2"/>
      </rPr>
      <t xml:space="preserve">
                                           </t>
    </r>
    <r>
      <rPr>
        <sz val="12"/>
        <color theme="0"/>
        <rFont val="Arial"/>
        <family val="2"/>
      </rPr>
      <t xml:space="preserve">   Version CNAMTS v1.1</t>
    </r>
  </si>
  <si>
    <t>THEMIS</t>
  </si>
  <si>
    <t>Suivi et pilotage des demandes d'enquetes facilitant ainsi la gestion des contrôles.</t>
  </si>
  <si>
    <t>DRP</t>
  </si>
  <si>
    <t xml:space="preserve">cf. documentation afférente à l'outil Themis </t>
  </si>
  <si>
    <t xml:space="preserve">DACCRF et DRP </t>
  </si>
  <si>
    <t xml:space="preserve">Données personnelles dans les enquêtes enregistrées dans l'outil </t>
  </si>
  <si>
    <t>Enquêteurs AT/MP, enquêteur risque Maladie, managers des enquêteurs</t>
  </si>
  <si>
    <t>Pas d'autre outil similiaire existant dans le réseau</t>
  </si>
  <si>
    <t>Cet outil de gestion des demandes d'enquetes permet un gain d'efficience au sein des services LCF et Risque Professionnel, et ce en terme de qualité et de nombre de contrôles sur l'attribution des prestations (fiabilisation des paiements)</t>
  </si>
  <si>
    <t>La gestion optimisée des enquête AT/MP permet de réduire les délais de reconnaissance</t>
  </si>
  <si>
    <t>Capacité d'allouer les enquêtes par zone géographique = gain de temps de transport</t>
  </si>
  <si>
    <t>Harmonisation des pratiques</t>
  </si>
  <si>
    <t>Tableau de bord disponible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</si>
</sst>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9" x14ac:knownFonts="1">
    <font>
      <sz val="11"/>
      <color theme="1"/>
      <name val="Calibri"/>
      <family val="2"/>
      <scheme val="minor"/>
    </font>
    <font>
      <sz val="10"/>
      <color indexed="10"/>
      <name val="Arial"/>
      <family val="2"/>
    </font>
    <font>
      <sz val="10"/>
      <name val="Arial"/>
      <family val="2"/>
    </font>
    <font>
      <sz val="10"/>
      <name val="Arial"/>
      <family val="2"/>
    </font>
    <font>
      <sz val="14"/>
      <name val="Arial"/>
      <family val="2"/>
    </font>
    <font>
      <b/>
      <sz val="14"/>
      <color theme="0"/>
      <name val="Arial"/>
      <family val="2"/>
    </font>
    <font>
      <sz val="14"/>
      <color indexed="8"/>
      <name val="Arial"/>
      <family val="2"/>
    </font>
    <font>
      <b/>
      <sz val="14"/>
      <color indexed="8"/>
      <name val="Arial"/>
      <family val="2"/>
    </font>
    <font>
      <sz val="14"/>
      <color theme="1"/>
      <name val="Arial"/>
      <family val="2"/>
    </font>
    <font>
      <b/>
      <sz val="14"/>
      <color theme="1"/>
      <name val="Arial"/>
      <family val="2"/>
    </font>
    <font>
      <b/>
      <sz val="14"/>
      <name val="Arial"/>
      <family val="2"/>
    </font>
    <font>
      <b/>
      <sz val="11"/>
      <color theme="1"/>
      <name val="Calibri"/>
      <family val="2"/>
      <scheme val="minor"/>
    </font>
    <font>
      <b/>
      <sz val="22"/>
      <color theme="0"/>
      <name val="Arial"/>
      <family val="2"/>
    </font>
    <font>
      <sz val="20"/>
      <color theme="0"/>
      <name val="Arial"/>
      <family val="2"/>
    </font>
    <font>
      <sz val="11"/>
      <color theme="1"/>
      <name val="Arial"/>
      <family val="2"/>
    </font>
    <font>
      <sz val="12"/>
      <color theme="1"/>
      <name val="Arial"/>
      <family val="2"/>
    </font>
    <font>
      <b/>
      <sz val="12"/>
      <name val="Arial"/>
      <family val="2"/>
    </font>
    <font>
      <b/>
      <sz val="11"/>
      <name val="Arial"/>
      <family val="2"/>
    </font>
    <font>
      <b/>
      <sz val="11"/>
      <color theme="1"/>
      <name val="Arial"/>
      <family val="2"/>
    </font>
    <font>
      <sz val="11"/>
      <color theme="0"/>
      <name val="Arial"/>
      <family val="2"/>
    </font>
    <font>
      <sz val="11"/>
      <name val="Arial"/>
      <family val="2"/>
    </font>
    <font>
      <sz val="14"/>
      <color theme="1"/>
      <name val="Calibri"/>
      <family val="2"/>
      <scheme val="minor"/>
    </font>
    <font>
      <b/>
      <sz val="14"/>
      <color theme="3" tint="0.39997558519241921"/>
      <name val="Arial"/>
      <family val="2"/>
    </font>
    <font>
      <b/>
      <sz val="12"/>
      <color theme="3" tint="0.39997558519241921"/>
      <name val="Arial"/>
      <family val="2"/>
    </font>
    <font>
      <b/>
      <sz val="12"/>
      <color theme="3" tint="0.39997558519241921"/>
      <name val="Calibri"/>
      <family val="2"/>
      <scheme val="minor"/>
    </font>
    <font>
      <sz val="12"/>
      <color theme="0"/>
      <name val="Arial"/>
      <family val="2"/>
    </font>
    <font>
      <b/>
      <sz val="20"/>
      <color theme="0"/>
      <name val="Arial"/>
      <family val="2"/>
    </font>
    <font>
      <b/>
      <sz val="36"/>
      <color theme="0"/>
      <name val="Arial"/>
      <family val="2"/>
    </font>
    <font>
      <b/>
      <i/>
      <u/>
      <sz val="14"/>
      <color theme="4"/>
      <name val="Arial"/>
      <family val="2"/>
    </font>
    <font>
      <b/>
      <i/>
      <u/>
      <sz val="16"/>
      <color theme="4"/>
      <name val="Arial"/>
      <family val="2"/>
    </font>
    <font>
      <sz val="26"/>
      <color theme="0"/>
      <name val="Arial"/>
      <family val="2"/>
    </font>
    <font>
      <u/>
      <sz val="11"/>
      <color theme="10"/>
      <name val="Calibri"/>
      <family val="2"/>
      <scheme val="minor"/>
    </font>
    <font>
      <sz val="10"/>
      <color theme="1"/>
      <name val="Arial"/>
      <family val="2"/>
    </font>
    <font>
      <sz val="10"/>
      <color theme="1"/>
      <name val="Calibri"/>
      <family val="2"/>
      <scheme val="minor"/>
    </font>
    <font>
      <sz val="10"/>
      <color indexed="8"/>
      <name val="Arial"/>
      <family val="2"/>
    </font>
    <font>
      <b/>
      <sz val="10"/>
      <name val="Arial"/>
      <family val="2"/>
    </font>
    <font>
      <i/>
      <sz val="10"/>
      <name val="Arial"/>
      <family val="2"/>
    </font>
    <font>
      <b/>
      <i/>
      <sz val="10"/>
      <name val="Arial"/>
      <family val="2"/>
    </font>
    <font>
      <i/>
      <sz val="10"/>
      <color theme="1"/>
      <name val="Arial"/>
      <family val="2"/>
    </font>
    <font>
      <b/>
      <sz val="10"/>
      <color theme="0"/>
      <name val="Arial"/>
      <family val="2"/>
    </font>
    <font>
      <sz val="12"/>
      <color indexed="8"/>
      <name val="Arial"/>
      <family val="2"/>
    </font>
    <font>
      <u/>
      <sz val="10"/>
      <color indexed="12"/>
      <name val="Arial"/>
      <family val="2"/>
    </font>
    <font>
      <sz val="12"/>
      <color indexed="10"/>
      <name val="Arial"/>
      <family val="2"/>
    </font>
    <font>
      <sz val="12"/>
      <name val="Arial"/>
      <family val="2"/>
    </font>
    <font>
      <i/>
      <sz val="12"/>
      <name val="Arial"/>
      <family val="2"/>
    </font>
    <font>
      <b/>
      <i/>
      <sz val="12"/>
      <name val="Arial"/>
      <family val="2"/>
    </font>
    <font>
      <i/>
      <sz val="12"/>
      <color theme="1"/>
      <name val="Arial"/>
      <family val="2"/>
    </font>
    <font>
      <b/>
      <sz val="12"/>
      <color indexed="8"/>
      <name val="Arial"/>
      <family val="2"/>
    </font>
    <font>
      <b/>
      <sz val="12"/>
      <color theme="0"/>
      <name val="Arial"/>
      <family val="2"/>
    </font>
    <font>
      <b/>
      <sz val="12"/>
      <color theme="1"/>
      <name val="Arial"/>
      <family val="2"/>
    </font>
    <font>
      <sz val="12"/>
      <color theme="1"/>
      <name val="Calibri"/>
      <family val="2"/>
      <scheme val="minor"/>
    </font>
    <font>
      <sz val="12"/>
      <color rgb="FFFF0000"/>
      <name val="Arial"/>
      <family val="2"/>
    </font>
    <font>
      <b/>
      <sz val="26"/>
      <name val="Arial"/>
      <family val="2"/>
    </font>
    <font>
      <sz val="11"/>
      <color indexed="8"/>
      <name val="Arial"/>
      <family val="2"/>
    </font>
    <font>
      <b/>
      <sz val="26"/>
      <color theme="0"/>
      <name val="Arial"/>
      <family val="2"/>
    </font>
    <font>
      <b/>
      <sz val="16"/>
      <color theme="0"/>
      <name val="Arial"/>
      <family val="2"/>
    </font>
    <font>
      <sz val="16"/>
      <color theme="1"/>
      <name val="Arial"/>
      <family val="2"/>
    </font>
    <font>
      <b/>
      <sz val="16"/>
      <name val="Arial"/>
      <family val="2"/>
    </font>
    <font>
      <sz val="16"/>
      <color theme="1"/>
      <name val="Calibri"/>
      <family val="2"/>
      <scheme val="minor"/>
    </font>
    <font>
      <sz val="16"/>
      <name val="Arial"/>
      <family val="2"/>
    </font>
    <font>
      <sz val="16"/>
      <color indexed="8"/>
      <name val="Arial"/>
      <family val="2"/>
    </font>
    <font>
      <b/>
      <sz val="8"/>
      <name val="Arial"/>
      <family val="2"/>
    </font>
    <font>
      <b/>
      <sz val="12"/>
      <color rgb="FF0070C0"/>
      <name val="Arial"/>
      <family val="2"/>
    </font>
    <font>
      <i/>
      <u/>
      <sz val="12"/>
      <color rgb="FF0070C0"/>
      <name val="Arial"/>
      <family val="2"/>
    </font>
    <font>
      <i/>
      <sz val="12"/>
      <color rgb="FF0070C0"/>
      <name val="Arial"/>
      <family val="2"/>
    </font>
    <font>
      <sz val="8"/>
      <color theme="0"/>
      <name val="Arial"/>
      <family val="2"/>
    </font>
    <font>
      <b/>
      <sz val="8"/>
      <color theme="0"/>
      <name val="Arial"/>
      <family val="2"/>
    </font>
    <font>
      <sz val="8"/>
      <color theme="0"/>
      <name val="Calibri"/>
      <family val="2"/>
      <scheme val="minor"/>
    </font>
    <font>
      <b/>
      <u/>
      <sz val="12"/>
      <color rgb="FF0070C0"/>
      <name val="Arial"/>
      <family val="2"/>
    </font>
    <font>
      <i/>
      <sz val="12"/>
      <color rgb="FFFF0000"/>
      <name val="Arial"/>
      <family val="2"/>
    </font>
    <font>
      <sz val="8"/>
      <color theme="1"/>
      <name val="Arial"/>
      <family val="2"/>
    </font>
    <font>
      <sz val="12"/>
      <color theme="3"/>
      <name val="Arial"/>
      <family val="2"/>
    </font>
    <font>
      <b/>
      <sz val="10"/>
      <color theme="1"/>
      <name val="Arial"/>
      <family val="2"/>
    </font>
    <font>
      <b/>
      <u/>
      <sz val="12"/>
      <color rgb="FFFF0000"/>
      <name val="Arial"/>
      <family val="2"/>
    </font>
    <font>
      <b/>
      <sz val="16"/>
      <color theme="1"/>
      <name val="Arial"/>
      <family val="2"/>
    </font>
    <font>
      <b/>
      <u/>
      <sz val="16"/>
      <color theme="1"/>
      <name val="Arial"/>
      <family val="2"/>
    </font>
    <font>
      <sz val="10"/>
      <name val="Arial"/>
      <family val="2"/>
    </font>
    <font>
      <sz val="14"/>
      <color theme="0"/>
      <name val="Arial"/>
      <family val="2"/>
    </font>
    <font>
      <b/>
      <sz val="10"/>
      <color indexed="14"/>
      <name val="Arial"/>
      <family val="2"/>
    </font>
  </fonts>
  <fills count="14">
    <fill>
      <patternFill patternType="none"/>
    </fill>
    <fill>
      <patternFill patternType="gray125"/>
    </fill>
    <fill>
      <patternFill patternType="solid">
        <fgColor theme="0"/>
        <bgColor theme="0" tint="-0.14993743705557422"/>
      </patternFill>
    </fill>
    <fill>
      <patternFill patternType="solid">
        <fgColor theme="1"/>
        <bgColor theme="0" tint="-0.14993743705557422"/>
      </patternFill>
    </fill>
    <fill>
      <patternFill patternType="solid">
        <fgColor theme="0"/>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theme="3" tint="0.59999389629810485"/>
        <bgColor indexed="64"/>
      </patternFill>
    </fill>
    <fill>
      <gradientFill degree="90">
        <stop position="0">
          <color theme="0"/>
        </stop>
        <stop position="1">
          <color theme="5" tint="0.59999389629810485"/>
        </stop>
      </gradientFill>
    </fill>
    <fill>
      <patternFill patternType="solid">
        <fgColor theme="3" tint="0.59996337778862885"/>
        <bgColor auto="1"/>
      </patternFill>
    </fill>
    <fill>
      <patternFill patternType="solid">
        <fgColor theme="3" tint="0.59999389629810485"/>
        <bgColor auto="1"/>
      </patternFill>
    </fill>
    <fill>
      <patternFill patternType="solid">
        <fgColor theme="0" tint="-0.499984740745262"/>
        <bgColor theme="0" tint="-0.14993743705557422"/>
      </patternFill>
    </fill>
    <fill>
      <patternFill patternType="solid">
        <fgColor theme="0" tint="-0.499984740745262"/>
        <bgColor indexed="64"/>
      </patternFill>
    </fill>
    <fill>
      <patternFill patternType="solid">
        <fgColor indexed="9"/>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theme="3"/>
      </left>
      <right style="medium">
        <color theme="3"/>
      </right>
      <top style="medium">
        <color theme="3"/>
      </top>
      <bottom style="medium">
        <color theme="3"/>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top/>
      <bottom style="thin">
        <color theme="7" tint="-0.249977111117893"/>
      </bottom>
      <diagonal/>
    </border>
    <border>
      <left style="double">
        <color theme="8" tint="-0.24994659260841701"/>
      </left>
      <right/>
      <top style="double">
        <color theme="8" tint="-0.24994659260841701"/>
      </top>
      <bottom/>
      <diagonal/>
    </border>
    <border>
      <left/>
      <right/>
      <top style="double">
        <color theme="8" tint="-0.24994659260841701"/>
      </top>
      <bottom/>
      <diagonal/>
    </border>
    <border>
      <left/>
      <right style="double">
        <color theme="8" tint="-0.24994659260841701"/>
      </right>
      <top style="double">
        <color theme="8" tint="-0.24994659260841701"/>
      </top>
      <bottom/>
      <diagonal/>
    </border>
    <border>
      <left style="double">
        <color theme="8" tint="-0.24994659260841701"/>
      </left>
      <right/>
      <top/>
      <bottom/>
      <diagonal/>
    </border>
    <border>
      <left/>
      <right style="double">
        <color theme="8" tint="-0.24994659260841701"/>
      </right>
      <top/>
      <bottom/>
      <diagonal/>
    </border>
    <border>
      <left style="double">
        <color theme="8" tint="-0.24994659260841701"/>
      </left>
      <right/>
      <top/>
      <bottom style="double">
        <color theme="8" tint="-0.24994659260841701"/>
      </bottom>
      <diagonal/>
    </border>
    <border>
      <left/>
      <right/>
      <top/>
      <bottom style="double">
        <color theme="8" tint="-0.24994659260841701"/>
      </bottom>
      <diagonal/>
    </border>
    <border>
      <left/>
      <right style="double">
        <color theme="8" tint="-0.24994659260841701"/>
      </right>
      <top/>
      <bottom style="double">
        <color theme="8" tint="-0.2499465926084170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18"/>
      </left>
      <right style="thin">
        <color indexed="18"/>
      </right>
      <top style="thin">
        <color indexed="18"/>
      </top>
      <bottom style="thin">
        <color indexed="18"/>
      </bottom>
      <diagonal/>
    </border>
    <border>
      <left style="thin">
        <color indexed="64"/>
      </left>
      <right style="thin">
        <color indexed="64"/>
      </right>
      <top/>
      <bottom style="thin">
        <color indexed="64"/>
      </bottom>
      <diagonal/>
    </border>
  </borders>
  <cellStyleXfs count="11">
    <xf numFmtId="0" fontId="0" fillId="0" borderId="0"/>
    <xf numFmtId="0" fontId="2" fillId="0" borderId="0"/>
    <xf numFmtId="9" fontId="2" fillId="0" borderId="0" applyFont="0" applyFill="0" applyBorder="0" applyAlignment="0" applyProtection="0"/>
    <xf numFmtId="0" fontId="3" fillId="0" borderId="0"/>
    <xf numFmtId="9" fontId="3" fillId="0" borderId="0" applyFont="0" applyFill="0" applyBorder="0" applyAlignment="0" applyProtection="0"/>
    <xf numFmtId="0" fontId="31" fillId="0" borderId="0" applyNumberFormat="0" applyFill="0" applyBorder="0" applyAlignment="0" applyProtection="0"/>
    <xf numFmtId="0" fontId="2" fillId="0" borderId="0"/>
    <xf numFmtId="9" fontId="2" fillId="0" borderId="0" applyFont="0" applyFill="0" applyBorder="0" applyAlignment="0" applyProtection="0"/>
    <xf numFmtId="0" fontId="41" fillId="0" borderId="0" applyNumberFormat="0" applyFill="0" applyBorder="0" applyAlignment="0" applyProtection="0">
      <alignment vertical="top"/>
      <protection locked="0"/>
    </xf>
    <xf numFmtId="0" fontId="76" fillId="0" borderId="0"/>
    <xf numFmtId="0" fontId="2" fillId="0" borderId="0" applyBorder="0"/>
  </cellStyleXfs>
  <cellXfs count="456">
    <xf numFmtId="0" fontId="0" fillId="0" borderId="0" xfId="0"/>
    <xf numFmtId="0" fontId="7" fillId="4" borderId="0" xfId="0" applyFont="1" applyFill="1" applyBorder="1" applyAlignment="1">
      <alignment vertical="center" wrapText="1"/>
    </xf>
    <xf numFmtId="0" fontId="6" fillId="4" borderId="0" xfId="0" applyFont="1" applyFill="1" applyBorder="1" applyAlignment="1">
      <alignment vertical="center" wrapText="1"/>
    </xf>
    <xf numFmtId="0" fontId="4" fillId="4" borderId="0" xfId="0" applyFont="1" applyFill="1" applyBorder="1" applyAlignment="1">
      <alignment vertical="center" wrapText="1"/>
    </xf>
    <xf numFmtId="0" fontId="10" fillId="4" borderId="0" xfId="0" applyFont="1" applyFill="1" applyBorder="1" applyAlignment="1">
      <alignment vertical="center" wrapText="1"/>
    </xf>
    <xf numFmtId="0" fontId="4" fillId="4" borderId="0" xfId="0" applyFont="1" applyFill="1" applyBorder="1" applyAlignment="1" applyProtection="1">
      <alignment horizontal="left" vertical="center" wrapText="1"/>
      <protection locked="0"/>
    </xf>
    <xf numFmtId="0" fontId="0" fillId="4" borderId="0" xfId="0" applyFill="1" applyBorder="1"/>
    <xf numFmtId="0" fontId="0" fillId="4" borderId="0" xfId="0" applyFill="1"/>
    <xf numFmtId="0" fontId="14" fillId="4" borderId="0" xfId="0" applyFont="1" applyFill="1"/>
    <xf numFmtId="0" fontId="15" fillId="4" borderId="0" xfId="0" applyFont="1" applyFill="1"/>
    <xf numFmtId="0" fontId="15" fillId="4" borderId="0" xfId="0" applyFont="1" applyFill="1" applyAlignment="1">
      <alignment vertical="center"/>
    </xf>
    <xf numFmtId="0" fontId="16" fillId="4" borderId="0" xfId="0" applyFont="1" applyFill="1" applyBorder="1" applyAlignment="1">
      <alignment vertical="center"/>
    </xf>
    <xf numFmtId="0" fontId="5" fillId="5" borderId="0" xfId="0" applyFont="1" applyFill="1" applyBorder="1" applyAlignment="1">
      <alignment horizontal="center" vertical="center" wrapText="1"/>
    </xf>
    <xf numFmtId="0" fontId="10" fillId="4" borderId="0" xfId="0" applyFont="1" applyFill="1" applyBorder="1" applyAlignment="1" applyProtection="1">
      <alignment horizontal="center" vertical="center" wrapText="1"/>
      <protection locked="0"/>
    </xf>
    <xf numFmtId="0" fontId="18" fillId="4" borderId="0" xfId="0" applyFont="1" applyFill="1" applyAlignment="1">
      <alignment horizontal="center"/>
    </xf>
    <xf numFmtId="0" fontId="11" fillId="4" borderId="0" xfId="0" applyFont="1" applyFill="1" applyAlignment="1">
      <alignment horizontal="center" vertical="center"/>
    </xf>
    <xf numFmtId="0" fontId="18" fillId="4" borderId="0" xfId="0" applyFont="1" applyFill="1" applyAlignment="1">
      <alignment horizontal="center" vertical="center"/>
    </xf>
    <xf numFmtId="0" fontId="8" fillId="4" borderId="0" xfId="0" applyFont="1" applyFill="1"/>
    <xf numFmtId="0" fontId="8" fillId="4" borderId="0" xfId="0" applyFont="1" applyFill="1" applyAlignment="1">
      <alignment horizontal="center" vertical="center"/>
    </xf>
    <xf numFmtId="0" fontId="4" fillId="4" borderId="0" xfId="0" applyFont="1" applyFill="1" applyBorder="1" applyAlignment="1">
      <alignment horizontal="center" vertical="center" wrapText="1"/>
    </xf>
    <xf numFmtId="0" fontId="19" fillId="4" borderId="0" xfId="0" applyFont="1" applyFill="1"/>
    <xf numFmtId="0" fontId="14" fillId="4" borderId="0" xfId="0" applyFont="1" applyFill="1" applyAlignment="1">
      <alignment horizontal="center" vertical="center"/>
    </xf>
    <xf numFmtId="0" fontId="14" fillId="4" borderId="0" xfId="0" applyFont="1" applyFill="1" applyAlignment="1">
      <alignment horizontal="left" vertical="center"/>
    </xf>
    <xf numFmtId="0" fontId="12" fillId="2" borderId="0" xfId="0" applyFont="1" applyFill="1" applyBorder="1" applyAlignment="1">
      <alignment vertical="center" wrapText="1"/>
    </xf>
    <xf numFmtId="0" fontId="4" fillId="4" borderId="0" xfId="0" applyFont="1" applyFill="1" applyBorder="1" applyAlignment="1">
      <alignment horizontal="center" vertical="center"/>
    </xf>
    <xf numFmtId="0" fontId="11" fillId="4" borderId="0" xfId="0" applyFont="1" applyFill="1" applyAlignment="1">
      <alignment vertical="center"/>
    </xf>
    <xf numFmtId="0" fontId="12" fillId="2" borderId="0" xfId="0" applyFont="1" applyFill="1" applyBorder="1" applyAlignment="1">
      <alignment horizontal="center" vertical="center" wrapText="1"/>
    </xf>
    <xf numFmtId="164" fontId="4" fillId="4" borderId="0" xfId="0" applyNumberFormat="1" applyFont="1" applyFill="1" applyBorder="1" applyAlignment="1">
      <alignment horizontal="center" vertical="center" wrapText="1"/>
    </xf>
    <xf numFmtId="164" fontId="8" fillId="4" borderId="0" xfId="0" applyNumberFormat="1" applyFont="1" applyFill="1" applyAlignment="1">
      <alignment horizontal="center" vertical="center"/>
    </xf>
    <xf numFmtId="1" fontId="18" fillId="4" borderId="0" xfId="0" applyNumberFormat="1" applyFont="1" applyFill="1" applyAlignment="1">
      <alignment horizontal="center" vertical="center"/>
    </xf>
    <xf numFmtId="0" fontId="8" fillId="4" borderId="0" xfId="0" applyFont="1" applyFill="1" applyAlignment="1">
      <alignment horizontal="center" vertical="center"/>
    </xf>
    <xf numFmtId="0" fontId="4" fillId="4" borderId="0" xfId="0" applyFont="1" applyFill="1" applyBorder="1" applyAlignment="1">
      <alignment horizontal="center" vertical="center" wrapText="1"/>
    </xf>
    <xf numFmtId="0" fontId="14" fillId="4" borderId="0" xfId="0" applyFont="1" applyFill="1"/>
    <xf numFmtId="0" fontId="34" fillId="4" borderId="0" xfId="0" applyFont="1" applyFill="1" applyBorder="1" applyAlignment="1">
      <alignment vertical="center" wrapText="1"/>
    </xf>
    <xf numFmtId="0" fontId="2" fillId="4" borderId="0" xfId="0" applyFont="1" applyFill="1" applyBorder="1" applyAlignment="1">
      <alignment vertical="center" wrapText="1"/>
    </xf>
    <xf numFmtId="0" fontId="36" fillId="4" borderId="0" xfId="0" applyFont="1" applyFill="1" applyBorder="1" applyAlignment="1" applyProtection="1">
      <alignment horizontal="center" wrapText="1"/>
      <protection locked="0"/>
    </xf>
    <xf numFmtId="0" fontId="42" fillId="4" borderId="0" xfId="0" applyFont="1" applyFill="1" applyBorder="1" applyAlignment="1">
      <alignment vertical="center" wrapText="1"/>
    </xf>
    <xf numFmtId="0" fontId="43" fillId="4" borderId="0" xfId="0" applyFont="1" applyFill="1" applyBorder="1" applyAlignment="1">
      <alignment vertical="center" wrapText="1"/>
    </xf>
    <xf numFmtId="0" fontId="44" fillId="4" borderId="0" xfId="0" applyFont="1" applyFill="1" applyBorder="1" applyAlignment="1" applyProtection="1">
      <alignment horizontal="center" wrapText="1"/>
      <protection locked="0"/>
    </xf>
    <xf numFmtId="0" fontId="40" fillId="4" borderId="0" xfId="0" applyFont="1" applyFill="1" applyBorder="1" applyAlignment="1">
      <alignment vertical="center" wrapText="1"/>
    </xf>
    <xf numFmtId="0" fontId="43" fillId="4" borderId="0" xfId="0" applyFont="1" applyFill="1" applyBorder="1" applyAlignment="1">
      <alignment horizontal="left" vertical="center" wrapText="1"/>
    </xf>
    <xf numFmtId="0" fontId="49" fillId="4" borderId="0" xfId="0" applyFont="1" applyFill="1" applyAlignment="1">
      <alignment vertical="center"/>
    </xf>
    <xf numFmtId="164" fontId="16" fillId="4" borderId="0" xfId="0" applyNumberFormat="1" applyFont="1" applyFill="1" applyBorder="1" applyAlignment="1">
      <alignment horizontal="center" vertical="center" wrapText="1"/>
    </xf>
    <xf numFmtId="0" fontId="16" fillId="4" borderId="0" xfId="0" applyFont="1" applyFill="1" applyBorder="1" applyAlignment="1">
      <alignment horizontal="center" vertical="center" wrapText="1"/>
    </xf>
    <xf numFmtId="0" fontId="48" fillId="4" borderId="0" xfId="0" applyFont="1" applyFill="1" applyBorder="1" applyAlignment="1">
      <alignment vertical="center" wrapText="1"/>
    </xf>
    <xf numFmtId="0" fontId="16" fillId="4" borderId="0" xfId="0" applyFont="1" applyFill="1" applyBorder="1" applyAlignment="1">
      <alignment vertical="center" wrapText="1"/>
    </xf>
    <xf numFmtId="164" fontId="48" fillId="4" borderId="0" xfId="0" applyNumberFormat="1" applyFont="1" applyFill="1" applyBorder="1" applyAlignment="1">
      <alignment horizontal="center" vertical="center" wrapText="1"/>
    </xf>
    <xf numFmtId="0" fontId="43" fillId="4" borderId="0" xfId="0" applyFont="1" applyFill="1" applyBorder="1" applyAlignment="1">
      <alignment horizontal="center" vertical="center" wrapText="1"/>
    </xf>
    <xf numFmtId="0" fontId="50" fillId="4" borderId="0" xfId="0" applyFont="1" applyFill="1"/>
    <xf numFmtId="0" fontId="16" fillId="4" borderId="11" xfId="0" applyFont="1" applyFill="1" applyBorder="1" applyAlignment="1">
      <alignment horizontal="center" vertical="center" wrapText="1"/>
    </xf>
    <xf numFmtId="0" fontId="51" fillId="4" borderId="0" xfId="0" applyFont="1" applyFill="1" applyBorder="1" applyAlignment="1">
      <alignment vertical="center" wrapText="1"/>
    </xf>
    <xf numFmtId="0" fontId="15" fillId="4" borderId="0" xfId="0" applyFont="1" applyFill="1" applyAlignment="1">
      <alignment horizontal="center" vertical="center"/>
    </xf>
    <xf numFmtId="0" fontId="48" fillId="4" borderId="0" xfId="0" applyFont="1" applyFill="1" applyBorder="1" applyAlignment="1">
      <alignment vertical="center"/>
    </xf>
    <xf numFmtId="0" fontId="44" fillId="4" borderId="0" xfId="0" applyFont="1" applyFill="1" applyBorder="1" applyAlignment="1" applyProtection="1">
      <alignment horizontal="center"/>
      <protection locked="0"/>
    </xf>
    <xf numFmtId="164" fontId="48" fillId="4" borderId="0" xfId="0" applyNumberFormat="1" applyFont="1" applyFill="1" applyBorder="1" applyAlignment="1">
      <alignment horizontal="center" vertical="center"/>
    </xf>
    <xf numFmtId="0" fontId="50" fillId="4" borderId="0" xfId="0" applyFont="1" applyFill="1" applyAlignment="1"/>
    <xf numFmtId="0" fontId="43" fillId="4" borderId="0" xfId="0" applyFont="1" applyFill="1" applyBorder="1" applyAlignment="1">
      <alignment vertical="center"/>
    </xf>
    <xf numFmtId="0" fontId="43" fillId="4" borderId="0" xfId="0" applyFont="1" applyFill="1" applyBorder="1" applyAlignment="1">
      <alignment horizontal="left" vertical="center"/>
    </xf>
    <xf numFmtId="0" fontId="16" fillId="4" borderId="7" xfId="0" applyFont="1" applyFill="1" applyBorder="1" applyAlignment="1" applyProtection="1">
      <alignment horizontal="center" vertical="center"/>
      <protection locked="0"/>
    </xf>
    <xf numFmtId="0" fontId="16" fillId="4" borderId="8" xfId="0" applyFont="1" applyFill="1" applyBorder="1" applyAlignment="1">
      <alignment horizontal="center" vertical="center"/>
    </xf>
    <xf numFmtId="0" fontId="16" fillId="4" borderId="9" xfId="0" applyFont="1" applyFill="1" applyBorder="1" applyAlignment="1">
      <alignment horizontal="center" vertical="center"/>
    </xf>
    <xf numFmtId="0" fontId="16" fillId="4" borderId="10" xfId="0" applyFont="1" applyFill="1" applyBorder="1" applyAlignment="1">
      <alignment horizontal="center" vertical="center"/>
    </xf>
    <xf numFmtId="0" fontId="16" fillId="4" borderId="0" xfId="0" applyFont="1" applyFill="1" applyBorder="1" applyAlignment="1">
      <alignment horizontal="center" vertical="center"/>
    </xf>
    <xf numFmtId="164" fontId="16" fillId="4" borderId="0" xfId="0" applyNumberFormat="1" applyFont="1" applyFill="1" applyBorder="1" applyAlignment="1">
      <alignment horizontal="center" vertical="center"/>
    </xf>
    <xf numFmtId="0" fontId="15" fillId="4" borderId="0" xfId="0" applyFont="1" applyFill="1" applyAlignment="1"/>
    <xf numFmtId="0" fontId="16" fillId="6" borderId="11" xfId="0" applyFont="1" applyFill="1" applyBorder="1" applyAlignment="1">
      <alignment horizontal="center" vertical="center"/>
    </xf>
    <xf numFmtId="0" fontId="16" fillId="6" borderId="1" xfId="0" applyFont="1" applyFill="1" applyBorder="1" applyAlignment="1">
      <alignment horizontal="center" vertical="center"/>
    </xf>
    <xf numFmtId="0" fontId="16" fillId="6" borderId="12" xfId="0" applyFont="1" applyFill="1" applyBorder="1" applyAlignment="1">
      <alignment horizontal="center" vertical="center"/>
    </xf>
    <xf numFmtId="0" fontId="16" fillId="4" borderId="11" xfId="0" applyFont="1" applyFill="1" applyBorder="1" applyAlignment="1">
      <alignment horizontal="center" vertical="center"/>
    </xf>
    <xf numFmtId="0" fontId="16" fillId="4" borderId="1" xfId="0" applyFont="1" applyFill="1" applyBorder="1" applyAlignment="1">
      <alignment horizontal="center" vertical="center"/>
    </xf>
    <xf numFmtId="0" fontId="16" fillId="4" borderId="12" xfId="0" applyFont="1" applyFill="1" applyBorder="1" applyAlignment="1">
      <alignment horizontal="center" vertical="center"/>
    </xf>
    <xf numFmtId="0" fontId="16" fillId="6" borderId="17" xfId="0" applyFont="1" applyFill="1" applyBorder="1" applyAlignment="1">
      <alignment horizontal="center" vertical="center"/>
    </xf>
    <xf numFmtId="0" fontId="16" fillId="4" borderId="7" xfId="0" applyFont="1" applyFill="1" applyBorder="1" applyAlignment="1" applyProtection="1">
      <alignment horizontal="center" vertical="center" wrapText="1" shrinkToFit="1"/>
      <protection locked="0"/>
    </xf>
    <xf numFmtId="0" fontId="14" fillId="4" borderId="0" xfId="0" applyFont="1" applyFill="1"/>
    <xf numFmtId="0" fontId="15" fillId="4" borderId="0" xfId="0" applyFont="1" applyFill="1"/>
    <xf numFmtId="0" fontId="15" fillId="4" borderId="0" xfId="0" applyFont="1" applyFill="1" applyAlignment="1">
      <alignment vertical="center"/>
    </xf>
    <xf numFmtId="0" fontId="34" fillId="4" borderId="0" xfId="0" applyFont="1" applyFill="1" applyBorder="1" applyAlignment="1">
      <alignment vertical="center" wrapText="1"/>
    </xf>
    <xf numFmtId="0" fontId="2" fillId="4" borderId="0" xfId="0" applyFont="1" applyFill="1" applyBorder="1" applyAlignment="1">
      <alignment vertical="center" wrapText="1"/>
    </xf>
    <xf numFmtId="0" fontId="40" fillId="4" borderId="0" xfId="0" applyFont="1" applyFill="1" applyBorder="1" applyAlignment="1">
      <alignment horizontal="left" vertical="center" wrapText="1"/>
    </xf>
    <xf numFmtId="0" fontId="43" fillId="4" borderId="0" xfId="0" applyFont="1" applyFill="1" applyBorder="1" applyAlignment="1">
      <alignment vertical="center" wrapText="1"/>
    </xf>
    <xf numFmtId="0" fontId="40" fillId="4" borderId="0" xfId="0" applyFont="1" applyFill="1" applyBorder="1" applyAlignment="1">
      <alignment vertical="center" wrapText="1"/>
    </xf>
    <xf numFmtId="0" fontId="43" fillId="4" borderId="0" xfId="0" applyFont="1" applyFill="1" applyBorder="1" applyAlignment="1">
      <alignment horizontal="left" vertical="center" wrapText="1"/>
    </xf>
    <xf numFmtId="0" fontId="16" fillId="4" borderId="7" xfId="0" applyFont="1" applyFill="1" applyBorder="1" applyAlignment="1" applyProtection="1">
      <alignment horizontal="center" vertical="center" wrapText="1"/>
      <protection locked="0"/>
    </xf>
    <xf numFmtId="0" fontId="16" fillId="4" borderId="9" xfId="0" applyFont="1" applyFill="1" applyBorder="1" applyAlignment="1">
      <alignment horizontal="center" vertical="center" wrapText="1"/>
    </xf>
    <xf numFmtId="0" fontId="16" fillId="4" borderId="0" xfId="0" applyFont="1" applyFill="1" applyBorder="1" applyAlignment="1" applyProtection="1">
      <alignment horizontal="center" vertical="center" wrapText="1"/>
      <protection locked="0"/>
    </xf>
    <xf numFmtId="164" fontId="16" fillId="4" borderId="0" xfId="0" applyNumberFormat="1" applyFont="1" applyFill="1" applyBorder="1" applyAlignment="1">
      <alignment horizontal="center" vertical="center" wrapText="1"/>
    </xf>
    <xf numFmtId="0" fontId="16" fillId="4" borderId="0" xfId="0" applyFont="1" applyFill="1" applyBorder="1" applyAlignment="1">
      <alignment horizontal="center" vertical="center" wrapText="1"/>
    </xf>
    <xf numFmtId="0" fontId="16" fillId="6" borderId="1"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16" fillId="4" borderId="12" xfId="0" applyFont="1" applyFill="1" applyBorder="1" applyAlignment="1">
      <alignment horizontal="center" vertical="center" wrapText="1"/>
    </xf>
    <xf numFmtId="0" fontId="16" fillId="6" borderId="12"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16" fillId="6" borderId="15" xfId="0" applyFont="1" applyFill="1" applyBorder="1" applyAlignment="1">
      <alignment horizontal="center" vertical="center" wrapText="1"/>
    </xf>
    <xf numFmtId="0" fontId="48" fillId="4" borderId="0" xfId="0" applyFont="1" applyFill="1" applyBorder="1" applyAlignment="1">
      <alignment horizontal="center" vertical="center" wrapText="1"/>
    </xf>
    <xf numFmtId="0" fontId="16" fillId="4" borderId="8"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43" fillId="4" borderId="0" xfId="0" applyFont="1" applyFill="1" applyBorder="1" applyAlignment="1">
      <alignment horizontal="center" vertical="center" wrapText="1"/>
    </xf>
    <xf numFmtId="0" fontId="16" fillId="6" borderId="13" xfId="0" applyFont="1" applyFill="1" applyBorder="1" applyAlignment="1">
      <alignment horizontal="center" vertical="center" wrapText="1"/>
    </xf>
    <xf numFmtId="0" fontId="16" fillId="6" borderId="11" xfId="0" applyFont="1" applyFill="1" applyBorder="1" applyAlignment="1">
      <alignment horizontal="center" vertical="center" wrapText="1"/>
    </xf>
    <xf numFmtId="0" fontId="51" fillId="4" borderId="0" xfId="0" applyFont="1" applyFill="1" applyBorder="1" applyAlignment="1">
      <alignment vertical="center" wrapText="1"/>
    </xf>
    <xf numFmtId="0" fontId="16" fillId="6" borderId="17" xfId="0" applyFont="1" applyFill="1" applyBorder="1" applyAlignment="1">
      <alignment horizontal="center" vertical="center" wrapText="1"/>
    </xf>
    <xf numFmtId="0" fontId="57" fillId="4" borderId="0" xfId="0" applyFont="1" applyFill="1" applyBorder="1" applyAlignment="1">
      <alignment vertical="center" wrapText="1"/>
    </xf>
    <xf numFmtId="0" fontId="56" fillId="4" borderId="0" xfId="0" applyFont="1" applyFill="1"/>
    <xf numFmtId="0" fontId="58" fillId="4" borderId="0" xfId="0" applyFont="1" applyFill="1"/>
    <xf numFmtId="0" fontId="59" fillId="4" borderId="0" xfId="0" applyFont="1" applyFill="1" applyBorder="1" applyAlignment="1">
      <alignment vertical="center" wrapText="1"/>
    </xf>
    <xf numFmtId="0" fontId="60" fillId="4" borderId="0" xfId="0" applyFont="1" applyFill="1" applyBorder="1" applyAlignment="1">
      <alignment vertical="center" wrapText="1"/>
    </xf>
    <xf numFmtId="0" fontId="14" fillId="4" borderId="0" xfId="0" applyFont="1" applyFill="1" applyProtection="1"/>
    <xf numFmtId="0" fontId="18" fillId="4" borderId="0" xfId="0" applyFont="1" applyFill="1" applyAlignment="1" applyProtection="1">
      <alignment horizontal="center"/>
    </xf>
    <xf numFmtId="0" fontId="18" fillId="4" borderId="0" xfId="0" applyFont="1" applyFill="1" applyAlignment="1" applyProtection="1">
      <alignment horizontal="center" vertical="center"/>
    </xf>
    <xf numFmtId="0" fontId="15" fillId="4" borderId="0" xfId="0" applyFont="1" applyFill="1" applyProtection="1"/>
    <xf numFmtId="0" fontId="4" fillId="2" borderId="0" xfId="0" applyFont="1" applyFill="1" applyBorder="1" applyAlignment="1" applyProtection="1">
      <alignment vertical="center" wrapText="1"/>
    </xf>
    <xf numFmtId="164" fontId="4" fillId="2" borderId="0" xfId="0" applyNumberFormat="1" applyFont="1" applyFill="1" applyBorder="1" applyAlignment="1" applyProtection="1">
      <alignment vertical="center" wrapText="1"/>
    </xf>
    <xf numFmtId="0" fontId="6" fillId="2" borderId="0" xfId="0" applyFont="1" applyFill="1" applyBorder="1" applyAlignment="1" applyProtection="1">
      <alignment vertical="center" wrapText="1"/>
    </xf>
    <xf numFmtId="0" fontId="12" fillId="2" borderId="0" xfId="0" applyFont="1" applyFill="1" applyBorder="1" applyAlignment="1" applyProtection="1">
      <alignment horizontal="center" vertical="center" wrapText="1"/>
    </xf>
    <xf numFmtId="0" fontId="4" fillId="4" borderId="0" xfId="0" applyFont="1" applyFill="1" applyBorder="1" applyAlignment="1" applyProtection="1">
      <alignment vertical="center" wrapText="1"/>
    </xf>
    <xf numFmtId="0" fontId="0" fillId="4" borderId="0" xfId="0" applyFill="1" applyProtection="1"/>
    <xf numFmtId="164" fontId="0" fillId="4" borderId="0" xfId="0" applyNumberFormat="1" applyFill="1" applyProtection="1"/>
    <xf numFmtId="0" fontId="6" fillId="4" borderId="0" xfId="0" applyFont="1" applyFill="1" applyBorder="1" applyAlignment="1" applyProtection="1">
      <alignment vertical="center" wrapText="1"/>
    </xf>
    <xf numFmtId="164" fontId="4" fillId="4" borderId="0" xfId="0" applyNumberFormat="1" applyFont="1" applyFill="1" applyBorder="1" applyAlignment="1" applyProtection="1">
      <alignment vertical="center" wrapText="1"/>
    </xf>
    <xf numFmtId="0" fontId="10" fillId="2" borderId="0" xfId="0" applyFont="1" applyFill="1" applyBorder="1" applyAlignment="1" applyProtection="1">
      <alignment horizontal="center" vertical="center" wrapText="1"/>
    </xf>
    <xf numFmtId="0" fontId="57" fillId="4" borderId="0" xfId="0" applyFont="1" applyFill="1" applyBorder="1" applyAlignment="1" applyProtection="1">
      <alignment vertical="center" wrapText="1"/>
    </xf>
    <xf numFmtId="0" fontId="56" fillId="4" borderId="0" xfId="0" applyFont="1" applyFill="1" applyProtection="1"/>
    <xf numFmtId="0" fontId="58" fillId="4" borderId="0" xfId="0" applyFont="1" applyFill="1" applyProtection="1"/>
    <xf numFmtId="0" fontId="59" fillId="4" borderId="0" xfId="0" applyFont="1" applyFill="1" applyBorder="1" applyAlignment="1" applyProtection="1">
      <alignment vertical="center" wrapText="1"/>
    </xf>
    <xf numFmtId="0" fontId="60" fillId="4" borderId="0" xfId="0" applyFont="1" applyFill="1" applyBorder="1" applyAlignment="1" applyProtection="1">
      <alignment vertical="center" wrapText="1"/>
    </xf>
    <xf numFmtId="0" fontId="0" fillId="4" borderId="0" xfId="0" applyFill="1" applyBorder="1" applyProtection="1"/>
    <xf numFmtId="0" fontId="16" fillId="4" borderId="0" xfId="0" applyFont="1" applyFill="1" applyBorder="1" applyAlignment="1" applyProtection="1">
      <alignment vertical="center"/>
    </xf>
    <xf numFmtId="0" fontId="17" fillId="4" borderId="0" xfId="0" applyFont="1" applyFill="1" applyBorder="1" applyAlignment="1" applyProtection="1">
      <alignment vertical="center" wrapText="1"/>
    </xf>
    <xf numFmtId="0" fontId="32" fillId="4" borderId="0" xfId="0" applyFont="1" applyFill="1" applyProtection="1"/>
    <xf numFmtId="0" fontId="2" fillId="4" borderId="0" xfId="0" applyFont="1" applyFill="1" applyBorder="1" applyAlignment="1" applyProtection="1">
      <alignment vertical="center" wrapText="1"/>
    </xf>
    <xf numFmtId="164" fontId="39" fillId="4" borderId="0" xfId="0" applyNumberFormat="1" applyFont="1" applyFill="1" applyBorder="1" applyAlignment="1" applyProtection="1">
      <alignment horizontal="center" vertical="center" wrapText="1"/>
    </xf>
    <xf numFmtId="0" fontId="34" fillId="4" borderId="0" xfId="0" applyFont="1" applyFill="1" applyBorder="1" applyAlignment="1" applyProtection="1">
      <alignment vertical="center" wrapText="1"/>
    </xf>
    <xf numFmtId="0" fontId="33" fillId="4" borderId="0" xfId="0" applyFont="1" applyFill="1" applyProtection="1"/>
    <xf numFmtId="0" fontId="1" fillId="4" borderId="0" xfId="0" applyFont="1" applyFill="1" applyBorder="1" applyAlignment="1" applyProtection="1">
      <alignment vertical="center" wrapText="1"/>
    </xf>
    <xf numFmtId="0" fontId="35" fillId="4" borderId="0" xfId="0" applyFont="1" applyFill="1" applyBorder="1" applyAlignment="1" applyProtection="1">
      <alignment horizontal="center" vertical="center" wrapText="1"/>
    </xf>
    <xf numFmtId="164" fontId="35" fillId="4" borderId="0" xfId="0" applyNumberFormat="1" applyFont="1" applyFill="1" applyBorder="1" applyAlignment="1" applyProtection="1">
      <alignment horizontal="center" vertical="center" wrapText="1"/>
    </xf>
    <xf numFmtId="0" fontId="32" fillId="4" borderId="0" xfId="0" applyFont="1" applyFill="1" applyAlignment="1" applyProtection="1">
      <alignment wrapText="1"/>
    </xf>
    <xf numFmtId="0" fontId="5" fillId="5" borderId="0" xfId="0" applyFont="1" applyFill="1" applyBorder="1" applyAlignment="1" applyProtection="1">
      <alignment horizontal="center" vertical="center" wrapText="1"/>
    </xf>
    <xf numFmtId="0" fontId="10" fillId="4" borderId="0" xfId="0" applyFont="1" applyFill="1" applyBorder="1" applyAlignment="1" applyProtection="1">
      <alignment vertical="center" wrapText="1"/>
    </xf>
    <xf numFmtId="0" fontId="10" fillId="4" borderId="0" xfId="0" applyFont="1" applyFill="1" applyBorder="1" applyAlignment="1" applyProtection="1">
      <alignment horizontal="center" vertical="center" wrapText="1"/>
    </xf>
    <xf numFmtId="164" fontId="5" fillId="5" borderId="0" xfId="0" applyNumberFormat="1" applyFont="1" applyFill="1" applyBorder="1" applyAlignment="1" applyProtection="1">
      <alignment horizontal="center" vertical="center" wrapText="1"/>
    </xf>
    <xf numFmtId="0" fontId="10" fillId="6" borderId="0" xfId="0" applyFont="1" applyFill="1" applyBorder="1" applyAlignment="1" applyProtection="1">
      <alignment horizontal="center" vertical="center" wrapText="1"/>
    </xf>
    <xf numFmtId="0" fontId="36" fillId="4" borderId="0" xfId="0" applyFont="1" applyFill="1" applyBorder="1" applyAlignment="1" applyProtection="1">
      <alignment horizontal="center" wrapText="1"/>
    </xf>
    <xf numFmtId="0" fontId="37" fillId="4" borderId="0" xfId="0" applyFont="1" applyFill="1" applyBorder="1" applyAlignment="1" applyProtection="1">
      <alignment horizontal="center" vertical="center" wrapText="1"/>
    </xf>
    <xf numFmtId="0" fontId="36" fillId="4" borderId="0" xfId="0" applyFont="1" applyFill="1" applyBorder="1" applyAlignment="1" applyProtection="1">
      <alignment vertical="center" wrapText="1"/>
    </xf>
    <xf numFmtId="164" fontId="37" fillId="4" borderId="0" xfId="0" applyNumberFormat="1" applyFont="1" applyFill="1" applyBorder="1" applyAlignment="1" applyProtection="1">
      <alignment horizontal="center" vertical="center" wrapText="1"/>
    </xf>
    <xf numFmtId="0" fontId="38" fillId="4" borderId="0" xfId="0" applyFont="1" applyFill="1" applyAlignment="1" applyProtection="1">
      <alignment wrapText="1"/>
    </xf>
    <xf numFmtId="0" fontId="40" fillId="4" borderId="0" xfId="0" applyFont="1" applyFill="1" applyBorder="1" applyAlignment="1" applyProtection="1">
      <alignment horizontal="left" vertical="center" wrapText="1"/>
    </xf>
    <xf numFmtId="0" fontId="43" fillId="4" borderId="0" xfId="0" applyFont="1" applyFill="1" applyBorder="1" applyAlignment="1" applyProtection="1">
      <alignment horizontal="left" vertical="center" wrapText="1"/>
    </xf>
    <xf numFmtId="0" fontId="16" fillId="4" borderId="0" xfId="0" applyFont="1" applyFill="1" applyBorder="1" applyAlignment="1" applyProtection="1">
      <alignment horizontal="center" vertical="center" wrapText="1"/>
    </xf>
    <xf numFmtId="164" fontId="48" fillId="5" borderId="0" xfId="0" applyNumberFormat="1" applyFont="1" applyFill="1" applyBorder="1" applyAlignment="1" applyProtection="1">
      <alignment horizontal="center" vertical="center" wrapText="1"/>
    </xf>
    <xf numFmtId="0" fontId="15" fillId="4" borderId="0" xfId="0" applyFont="1" applyFill="1" applyAlignment="1" applyProtection="1">
      <alignment wrapText="1"/>
    </xf>
    <xf numFmtId="0" fontId="16" fillId="6" borderId="7" xfId="0" applyFont="1" applyFill="1" applyBorder="1" applyAlignment="1" applyProtection="1">
      <alignment horizontal="center" vertical="center" wrapText="1"/>
    </xf>
    <xf numFmtId="0" fontId="49" fillId="4" borderId="0" xfId="0" applyFont="1" applyFill="1" applyAlignment="1" applyProtection="1">
      <alignment vertical="center" wrapText="1"/>
    </xf>
    <xf numFmtId="0" fontId="15" fillId="4" borderId="0" xfId="0" applyFont="1" applyFill="1" applyAlignment="1" applyProtection="1">
      <alignment vertical="center" wrapText="1"/>
    </xf>
    <xf numFmtId="0" fontId="16" fillId="4" borderId="8" xfId="0" applyFont="1" applyFill="1" applyBorder="1" applyAlignment="1" applyProtection="1">
      <alignment horizontal="center" vertical="center" wrapText="1"/>
    </xf>
    <xf numFmtId="0" fontId="16" fillId="4" borderId="18" xfId="0" applyFont="1" applyFill="1" applyBorder="1" applyAlignment="1" applyProtection="1">
      <alignment horizontal="center" vertical="center" wrapText="1"/>
    </xf>
    <xf numFmtId="0" fontId="16" fillId="4" borderId="9" xfId="0" applyFont="1" applyFill="1" applyBorder="1" applyAlignment="1" applyProtection="1">
      <alignment horizontal="center" vertical="center" wrapText="1"/>
    </xf>
    <xf numFmtId="0" fontId="16" fillId="4" borderId="10" xfId="0" applyFont="1" applyFill="1" applyBorder="1" applyAlignment="1" applyProtection="1">
      <alignment horizontal="center" vertical="center" wrapText="1"/>
    </xf>
    <xf numFmtId="0" fontId="43" fillId="4" borderId="0" xfId="0" applyFont="1" applyFill="1" applyBorder="1" applyAlignment="1" applyProtection="1">
      <alignment vertical="center" wrapText="1"/>
    </xf>
    <xf numFmtId="164" fontId="16" fillId="4" borderId="0" xfId="0" applyNumberFormat="1" applyFont="1" applyFill="1" applyBorder="1" applyAlignment="1" applyProtection="1">
      <alignment horizontal="center" vertical="center" wrapText="1"/>
    </xf>
    <xf numFmtId="0" fontId="16" fillId="6" borderId="11" xfId="0" applyFont="1" applyFill="1" applyBorder="1" applyAlignment="1" applyProtection="1">
      <alignment horizontal="center" vertical="center" wrapText="1"/>
    </xf>
    <xf numFmtId="0" fontId="16" fillId="6" borderId="19" xfId="0" applyFont="1" applyFill="1" applyBorder="1" applyAlignment="1" applyProtection="1">
      <alignment horizontal="center" vertical="center" wrapText="1"/>
    </xf>
    <xf numFmtId="0" fontId="16" fillId="6" borderId="1" xfId="0" applyFont="1" applyFill="1" applyBorder="1" applyAlignment="1" applyProtection="1">
      <alignment horizontal="center" vertical="center" wrapText="1"/>
    </xf>
    <xf numFmtId="0" fontId="16" fillId="6" borderId="12" xfId="0" applyFont="1" applyFill="1" applyBorder="1" applyAlignment="1" applyProtection="1">
      <alignment horizontal="center" vertical="center" wrapText="1"/>
    </xf>
    <xf numFmtId="0" fontId="16" fillId="6" borderId="17" xfId="0" applyFont="1" applyFill="1" applyBorder="1" applyAlignment="1" applyProtection="1">
      <alignment horizontal="center" vertical="center" wrapText="1"/>
    </xf>
    <xf numFmtId="0" fontId="14" fillId="4" borderId="0" xfId="0" applyFont="1" applyFill="1" applyAlignment="1" applyProtection="1">
      <alignment horizontal="center" vertical="center"/>
    </xf>
    <xf numFmtId="0" fontId="14" fillId="4" borderId="0" xfId="0" applyFont="1" applyFill="1" applyAlignment="1" applyProtection="1">
      <alignment horizontal="left" vertical="center"/>
    </xf>
    <xf numFmtId="0" fontId="19" fillId="4" borderId="0" xfId="0" applyFont="1" applyFill="1" applyProtection="1"/>
    <xf numFmtId="0" fontId="8" fillId="4" borderId="0" xfId="0" applyFont="1" applyFill="1" applyAlignment="1" applyProtection="1">
      <alignment horizontal="center" vertical="center"/>
    </xf>
    <xf numFmtId="0" fontId="8" fillId="4" borderId="0" xfId="0" applyFont="1" applyFill="1" applyProtection="1"/>
    <xf numFmtId="0" fontId="4" fillId="4" borderId="0" xfId="0" applyFont="1" applyFill="1" applyBorder="1" applyAlignment="1" applyProtection="1">
      <alignment vertical="center"/>
    </xf>
    <xf numFmtId="164" fontId="14" fillId="4" borderId="0" xfId="0" applyNumberFormat="1" applyFont="1" applyFill="1" applyAlignment="1" applyProtection="1">
      <alignment horizontal="center" vertical="center"/>
    </xf>
    <xf numFmtId="0" fontId="6" fillId="2" borderId="0" xfId="0" applyFont="1" applyFill="1" applyBorder="1" applyAlignment="1" applyProtection="1">
      <alignment horizontal="center" vertical="center" wrapText="1"/>
    </xf>
    <xf numFmtId="0" fontId="4" fillId="2" borderId="0" xfId="0" applyFont="1" applyFill="1" applyBorder="1" applyAlignment="1" applyProtection="1">
      <alignment horizontal="center" vertical="center" wrapText="1"/>
    </xf>
    <xf numFmtId="0" fontId="0" fillId="0" borderId="0" xfId="0" applyProtection="1"/>
    <xf numFmtId="0" fontId="4" fillId="4" borderId="0" xfId="0" applyFont="1" applyFill="1" applyBorder="1" applyAlignment="1" applyProtection="1">
      <alignment horizontal="center" vertical="center" wrapText="1"/>
    </xf>
    <xf numFmtId="0" fontId="0" fillId="4" borderId="0" xfId="0" applyFill="1" applyAlignment="1" applyProtection="1">
      <alignment horizontal="center" vertical="center"/>
    </xf>
    <xf numFmtId="0" fontId="9" fillId="4" borderId="0" xfId="0" applyFont="1" applyFill="1" applyBorder="1" applyAlignment="1" applyProtection="1">
      <alignment horizontal="center"/>
    </xf>
    <xf numFmtId="0" fontId="0" fillId="4" borderId="0" xfId="0" applyFont="1" applyFill="1" applyProtection="1"/>
    <xf numFmtId="0" fontId="53" fillId="4" borderId="0" xfId="0" applyFont="1" applyFill="1" applyBorder="1" applyAlignment="1" applyProtection="1">
      <alignment vertical="center" wrapText="1"/>
    </xf>
    <xf numFmtId="0" fontId="20" fillId="4" borderId="0" xfId="0" applyFont="1" applyFill="1" applyBorder="1" applyAlignment="1" applyProtection="1">
      <alignment vertical="center" wrapText="1"/>
    </xf>
    <xf numFmtId="0" fontId="10" fillId="4" borderId="20" xfId="0" applyFont="1" applyFill="1" applyBorder="1" applyAlignment="1" applyProtection="1">
      <alignment vertical="center" wrapText="1"/>
    </xf>
    <xf numFmtId="0" fontId="4" fillId="4" borderId="0" xfId="0" applyFont="1" applyFill="1" applyBorder="1" applyAlignment="1" applyProtection="1">
      <alignment horizontal="left" vertical="center" wrapText="1"/>
    </xf>
    <xf numFmtId="164" fontId="10" fillId="4" borderId="0" xfId="0" applyNumberFormat="1" applyFont="1" applyFill="1" applyBorder="1" applyAlignment="1" applyProtection="1">
      <alignment horizontal="center" vertical="center" wrapText="1"/>
    </xf>
    <xf numFmtId="0" fontId="5" fillId="5" borderId="20" xfId="0" applyFont="1" applyFill="1" applyBorder="1" applyAlignment="1" applyProtection="1">
      <alignment horizontal="center" vertical="center" wrapText="1"/>
    </xf>
    <xf numFmtId="0" fontId="42" fillId="4" borderId="0" xfId="0" applyFont="1" applyFill="1" applyBorder="1" applyAlignment="1" applyProtection="1">
      <alignment vertical="center" wrapText="1"/>
    </xf>
    <xf numFmtId="0" fontId="44" fillId="4" borderId="0" xfId="0" applyFont="1" applyFill="1" applyBorder="1" applyAlignment="1" applyProtection="1">
      <alignment horizontal="center" wrapText="1"/>
    </xf>
    <xf numFmtId="0" fontId="45" fillId="4" borderId="0" xfId="0" applyFont="1" applyFill="1" applyBorder="1" applyAlignment="1" applyProtection="1">
      <alignment horizontal="center" vertical="center" wrapText="1"/>
    </xf>
    <xf numFmtId="0" fontId="44" fillId="4" borderId="0" xfId="0" applyFont="1" applyFill="1" applyBorder="1" applyAlignment="1" applyProtection="1">
      <alignment vertical="center" wrapText="1"/>
    </xf>
    <xf numFmtId="164" fontId="45" fillId="4" borderId="0" xfId="0" applyNumberFormat="1" applyFont="1" applyFill="1" applyBorder="1" applyAlignment="1" applyProtection="1">
      <alignment horizontal="center" vertical="center" wrapText="1"/>
    </xf>
    <xf numFmtId="0" fontId="46" fillId="4" borderId="0" xfId="0" applyFont="1" applyFill="1" applyProtection="1"/>
    <xf numFmtId="0" fontId="25" fillId="4" borderId="0" xfId="0" applyFont="1" applyFill="1" applyProtection="1"/>
    <xf numFmtId="0" fontId="40" fillId="4" borderId="0" xfId="0" applyFont="1" applyFill="1" applyBorder="1" applyAlignment="1" applyProtection="1">
      <alignment vertical="center" wrapText="1"/>
    </xf>
    <xf numFmtId="0" fontId="15" fillId="4" borderId="0" xfId="0" applyFont="1" applyFill="1" applyBorder="1" applyAlignment="1" applyProtection="1">
      <alignment horizontal="left" vertical="center" wrapText="1"/>
    </xf>
    <xf numFmtId="0" fontId="35" fillId="6" borderId="7" xfId="0" applyFont="1" applyFill="1" applyBorder="1" applyAlignment="1" applyProtection="1">
      <alignment horizontal="center" vertical="center" wrapText="1"/>
    </xf>
    <xf numFmtId="0" fontId="49" fillId="4" borderId="0" xfId="0" applyFont="1" applyFill="1" applyAlignment="1" applyProtection="1">
      <alignment vertical="center"/>
    </xf>
    <xf numFmtId="0" fontId="15" fillId="4" borderId="0" xfId="0" applyFont="1" applyFill="1" applyAlignment="1" applyProtection="1">
      <alignment vertical="center"/>
    </xf>
    <xf numFmtId="0" fontId="16" fillId="4" borderId="5" xfId="0" applyFont="1" applyFill="1" applyBorder="1" applyAlignment="1" applyProtection="1">
      <alignment horizontal="center" vertical="center" wrapText="1"/>
    </xf>
    <xf numFmtId="0" fontId="43" fillId="2" borderId="0" xfId="0" applyFont="1" applyFill="1" applyBorder="1" applyAlignment="1" applyProtection="1">
      <alignment vertical="center" wrapText="1"/>
    </xf>
    <xf numFmtId="0" fontId="16" fillId="6" borderId="16" xfId="0" applyFont="1" applyFill="1" applyBorder="1" applyAlignment="1" applyProtection="1">
      <alignment horizontal="center" vertical="center" wrapText="1"/>
    </xf>
    <xf numFmtId="0" fontId="16" fillId="4" borderId="1" xfId="0" applyFont="1" applyFill="1" applyBorder="1" applyAlignment="1" applyProtection="1">
      <alignment horizontal="center" vertical="center" wrapText="1"/>
    </xf>
    <xf numFmtId="0" fontId="16" fillId="4" borderId="12" xfId="0" applyFont="1" applyFill="1" applyBorder="1" applyAlignment="1" applyProtection="1">
      <alignment horizontal="center" vertical="center" wrapText="1"/>
    </xf>
    <xf numFmtId="0" fontId="16" fillId="6" borderId="3" xfId="0" applyFont="1" applyFill="1" applyBorder="1" applyAlignment="1" applyProtection="1">
      <alignment horizontal="center" vertical="center" wrapText="1"/>
    </xf>
    <xf numFmtId="0" fontId="16" fillId="4" borderId="16" xfId="0" applyFont="1" applyFill="1" applyBorder="1" applyAlignment="1" applyProtection="1">
      <alignment horizontal="center" vertical="center" wrapText="1"/>
    </xf>
    <xf numFmtId="0" fontId="16" fillId="4" borderId="3" xfId="0" applyFont="1" applyFill="1" applyBorder="1" applyAlignment="1" applyProtection="1">
      <alignment horizontal="center" vertical="center" wrapText="1"/>
    </xf>
    <xf numFmtId="0" fontId="48" fillId="4" borderId="0" xfId="0" applyFont="1" applyFill="1" applyBorder="1" applyAlignment="1" applyProtection="1">
      <alignment vertical="center" wrapText="1"/>
    </xf>
    <xf numFmtId="0" fontId="16" fillId="4" borderId="0" xfId="0" applyFont="1" applyFill="1" applyBorder="1" applyAlignment="1" applyProtection="1">
      <alignment vertical="center" wrapText="1"/>
    </xf>
    <xf numFmtId="0" fontId="48" fillId="4" borderId="0" xfId="0" applyFont="1" applyFill="1" applyBorder="1" applyAlignment="1" applyProtection="1">
      <alignment horizontal="center" vertical="center" wrapText="1"/>
    </xf>
    <xf numFmtId="0" fontId="8" fillId="4" borderId="0" xfId="0" applyFont="1" applyFill="1" applyBorder="1" applyAlignment="1" applyProtection="1">
      <alignment horizontal="left" vertical="center" wrapText="1"/>
    </xf>
    <xf numFmtId="0" fontId="10" fillId="6" borderId="14" xfId="0" applyFont="1" applyFill="1" applyBorder="1" applyAlignment="1" applyProtection="1">
      <alignment horizontal="center" vertical="center" wrapText="1"/>
    </xf>
    <xf numFmtId="0" fontId="10" fillId="6" borderId="4" xfId="0" applyFont="1" applyFill="1" applyBorder="1" applyAlignment="1" applyProtection="1">
      <alignment horizontal="center" vertical="center" wrapText="1"/>
    </xf>
    <xf numFmtId="0" fontId="8" fillId="2" borderId="0" xfId="0" applyFont="1" applyFill="1" applyBorder="1" applyAlignment="1" applyProtection="1">
      <alignment vertical="center" wrapText="1"/>
    </xf>
    <xf numFmtId="0" fontId="4" fillId="2" borderId="0" xfId="0" applyFont="1" applyFill="1" applyBorder="1" applyAlignment="1" applyProtection="1">
      <alignment horizontal="center" vertical="center"/>
    </xf>
    <xf numFmtId="164" fontId="4" fillId="2" borderId="0" xfId="0" applyNumberFormat="1" applyFont="1" applyFill="1" applyBorder="1" applyAlignment="1" applyProtection="1">
      <alignment horizontal="center" vertical="center" wrapText="1"/>
    </xf>
    <xf numFmtId="164" fontId="0" fillId="4" borderId="0" xfId="0" applyNumberFormat="1" applyFill="1" applyAlignment="1" applyProtection="1">
      <alignment horizontal="center" vertical="center"/>
    </xf>
    <xf numFmtId="0" fontId="4" fillId="4" borderId="0" xfId="0" applyFont="1" applyFill="1" applyBorder="1" applyAlignment="1" applyProtection="1">
      <alignment horizontal="center" vertical="center"/>
    </xf>
    <xf numFmtId="164" fontId="4" fillId="4" borderId="0" xfId="0" applyNumberFormat="1" applyFont="1" applyFill="1" applyBorder="1" applyAlignment="1" applyProtection="1">
      <alignment horizontal="center" vertical="center" wrapText="1"/>
    </xf>
    <xf numFmtId="0" fontId="21" fillId="4" borderId="0" xfId="0" applyFont="1" applyFill="1" applyProtection="1"/>
    <xf numFmtId="0" fontId="8" fillId="4" borderId="0" xfId="0" applyFont="1" applyFill="1" applyBorder="1" applyAlignment="1" applyProtection="1">
      <alignment vertical="center" wrapText="1"/>
    </xf>
    <xf numFmtId="0" fontId="14" fillId="4" borderId="0" xfId="0" applyFont="1" applyFill="1" applyBorder="1" applyAlignment="1" applyProtection="1">
      <alignment vertical="center" wrapText="1"/>
    </xf>
    <xf numFmtId="164" fontId="48" fillId="4" borderId="0" xfId="0" applyNumberFormat="1" applyFont="1" applyFill="1" applyBorder="1" applyAlignment="1" applyProtection="1">
      <alignment horizontal="center" vertical="center" wrapText="1"/>
    </xf>
    <xf numFmtId="0" fontId="15" fillId="4" borderId="0" xfId="0" applyFont="1" applyFill="1" applyBorder="1" applyAlignment="1" applyProtection="1">
      <alignment vertical="center" wrapText="1"/>
    </xf>
    <xf numFmtId="0" fontId="43" fillId="4" borderId="0" xfId="0" applyFont="1" applyFill="1" applyBorder="1" applyAlignment="1" applyProtection="1">
      <alignment horizontal="center" vertical="center" wrapText="1"/>
    </xf>
    <xf numFmtId="0" fontId="16" fillId="2" borderId="0" xfId="0" applyFont="1" applyFill="1" applyBorder="1" applyAlignment="1" applyProtection="1">
      <alignment horizontal="center" vertical="center" wrapText="1"/>
    </xf>
    <xf numFmtId="0" fontId="16" fillId="6" borderId="13" xfId="0" applyFont="1" applyFill="1" applyBorder="1" applyAlignment="1" applyProtection="1">
      <alignment horizontal="center" vertical="center" wrapText="1"/>
    </xf>
    <xf numFmtId="0" fontId="16" fillId="6" borderId="14" xfId="0" applyFont="1" applyFill="1" applyBorder="1" applyAlignment="1" applyProtection="1">
      <alignment horizontal="center" vertical="center" wrapText="1"/>
    </xf>
    <xf numFmtId="0" fontId="16" fillId="6" borderId="15" xfId="0" applyFont="1" applyFill="1" applyBorder="1" applyAlignment="1" applyProtection="1">
      <alignment horizontal="center" vertical="center" wrapText="1"/>
    </xf>
    <xf numFmtId="0" fontId="50" fillId="4" borderId="0" xfId="0" applyFont="1" applyFill="1" applyProtection="1"/>
    <xf numFmtId="0" fontId="16" fillId="4" borderId="11" xfId="0" applyFont="1" applyFill="1" applyBorder="1" applyAlignment="1" applyProtection="1">
      <alignment horizontal="center" vertical="center" wrapText="1"/>
    </xf>
    <xf numFmtId="0" fontId="51" fillId="4" borderId="0" xfId="0" applyFont="1" applyFill="1" applyBorder="1" applyAlignment="1" applyProtection="1">
      <alignment vertical="center" wrapText="1"/>
    </xf>
    <xf numFmtId="0" fontId="49" fillId="6" borderId="7" xfId="0" applyFont="1" applyFill="1" applyBorder="1" applyAlignment="1" applyProtection="1">
      <alignment horizontal="center" vertical="center" wrapText="1"/>
    </xf>
    <xf numFmtId="0" fontId="49" fillId="4" borderId="8" xfId="0" applyFont="1" applyFill="1" applyBorder="1" applyAlignment="1" applyProtection="1">
      <alignment horizontal="center" vertical="center" wrapText="1"/>
    </xf>
    <xf numFmtId="0" fontId="49" fillId="4" borderId="9" xfId="0" applyFont="1" applyFill="1" applyBorder="1" applyAlignment="1" applyProtection="1">
      <alignment horizontal="center" vertical="center" wrapText="1"/>
    </xf>
    <xf numFmtId="0" fontId="49" fillId="4" borderId="10" xfId="0" applyFont="1" applyFill="1" applyBorder="1" applyAlignment="1" applyProtection="1">
      <alignment horizontal="center" vertical="center" wrapText="1"/>
    </xf>
    <xf numFmtId="0" fontId="45" fillId="4" borderId="0" xfId="0" applyFont="1" applyFill="1" applyBorder="1" applyAlignment="1" applyProtection="1">
      <alignment horizontal="center" vertical="center" wrapText="1"/>
      <protection locked="0"/>
    </xf>
    <xf numFmtId="0" fontId="40" fillId="4" borderId="0" xfId="0" applyFont="1" applyFill="1" applyBorder="1" applyAlignment="1" applyProtection="1">
      <alignment horizontal="left" vertical="center" wrapText="1"/>
      <protection locked="0"/>
    </xf>
    <xf numFmtId="0" fontId="43" fillId="4" borderId="0" xfId="0" applyFont="1" applyFill="1" applyBorder="1" applyAlignment="1" applyProtection="1">
      <alignment horizontal="left" vertical="center" wrapText="1"/>
      <protection locked="0"/>
    </xf>
    <xf numFmtId="164" fontId="48" fillId="5" borderId="0" xfId="0" applyNumberFormat="1" applyFont="1" applyFill="1" applyBorder="1" applyAlignment="1" applyProtection="1">
      <alignment horizontal="center" vertical="center" wrapText="1"/>
      <protection locked="0"/>
    </xf>
    <xf numFmtId="0" fontId="15" fillId="4" borderId="0" xfId="0" applyFont="1" applyFill="1" applyProtection="1">
      <protection locked="0"/>
    </xf>
    <xf numFmtId="0" fontId="15" fillId="4" borderId="0" xfId="0" applyFont="1" applyFill="1" applyAlignment="1" applyProtection="1">
      <alignment vertical="center"/>
      <protection locked="0"/>
    </xf>
    <xf numFmtId="0" fontId="16" fillId="4" borderId="8" xfId="0" applyFont="1" applyFill="1" applyBorder="1" applyAlignment="1" applyProtection="1">
      <alignment horizontal="center" vertical="center" wrapText="1"/>
      <protection locked="0"/>
    </xf>
    <xf numFmtId="0" fontId="16" fillId="4" borderId="9" xfId="0" applyFont="1" applyFill="1" applyBorder="1" applyAlignment="1" applyProtection="1">
      <alignment horizontal="center" vertical="center" wrapText="1"/>
      <protection locked="0"/>
    </xf>
    <xf numFmtId="0" fontId="16" fillId="4" borderId="10" xfId="0" applyFont="1" applyFill="1" applyBorder="1" applyAlignment="1" applyProtection="1">
      <alignment horizontal="center" vertical="center" wrapText="1"/>
      <protection locked="0"/>
    </xf>
    <xf numFmtId="0" fontId="48" fillId="4" borderId="0" xfId="0" applyFont="1" applyFill="1" applyBorder="1" applyAlignment="1" applyProtection="1">
      <alignment horizontal="center" vertical="center" wrapText="1"/>
      <protection locked="0"/>
    </xf>
    <xf numFmtId="0" fontId="43" fillId="4" borderId="0" xfId="0" applyFont="1" applyFill="1" applyBorder="1" applyAlignment="1" applyProtection="1">
      <alignment horizontal="center" vertical="center" wrapText="1"/>
      <protection locked="0"/>
    </xf>
    <xf numFmtId="164" fontId="16" fillId="4" borderId="0" xfId="0" applyNumberFormat="1" applyFont="1" applyFill="1" applyBorder="1" applyAlignment="1" applyProtection="1">
      <alignment horizontal="center" vertical="center" wrapText="1"/>
      <protection locked="0"/>
    </xf>
    <xf numFmtId="0" fontId="16" fillId="2" borderId="0" xfId="0" applyFont="1" applyFill="1" applyBorder="1" applyAlignment="1" applyProtection="1">
      <alignment horizontal="center" vertical="center" wrapText="1"/>
      <protection locked="0"/>
    </xf>
    <xf numFmtId="0" fontId="16" fillId="6" borderId="11"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center" vertical="center" wrapText="1"/>
      <protection locked="0"/>
    </xf>
    <xf numFmtId="0" fontId="16" fillId="6" borderId="12" xfId="0" applyFont="1" applyFill="1" applyBorder="1" applyAlignment="1" applyProtection="1">
      <alignment horizontal="center" vertical="center" wrapText="1"/>
      <protection locked="0"/>
    </xf>
    <xf numFmtId="0" fontId="40" fillId="4" borderId="0" xfId="0" applyFont="1" applyFill="1" applyBorder="1" applyAlignment="1" applyProtection="1">
      <alignment vertical="center" wrapText="1"/>
      <protection locked="0"/>
    </xf>
    <xf numFmtId="0" fontId="16" fillId="4" borderId="11" xfId="0" applyFont="1" applyFill="1" applyBorder="1" applyAlignment="1" applyProtection="1">
      <alignment horizontal="center" vertical="center" wrapText="1"/>
      <protection locked="0"/>
    </xf>
    <xf numFmtId="0" fontId="16" fillId="4" borderId="1" xfId="0" applyFont="1" applyFill="1" applyBorder="1" applyAlignment="1" applyProtection="1">
      <alignment horizontal="center" vertical="center" wrapText="1"/>
      <protection locked="0"/>
    </xf>
    <xf numFmtId="0" fontId="16" fillId="4" borderId="12" xfId="0" applyFont="1" applyFill="1" applyBorder="1" applyAlignment="1" applyProtection="1">
      <alignment horizontal="center" vertical="center" wrapText="1"/>
      <protection locked="0"/>
    </xf>
    <xf numFmtId="0" fontId="4" fillId="4" borderId="0" xfId="0" applyFont="1" applyFill="1" applyBorder="1" applyAlignment="1" applyProtection="1">
      <alignment vertical="center" wrapText="1"/>
      <protection locked="0"/>
    </xf>
    <xf numFmtId="0" fontId="5" fillId="5" borderId="0" xfId="0" applyFont="1" applyFill="1" applyBorder="1" applyAlignment="1" applyProtection="1">
      <alignment horizontal="center" vertical="center" wrapText="1"/>
      <protection locked="0"/>
    </xf>
    <xf numFmtId="0" fontId="10" fillId="4" borderId="0" xfId="0" applyFont="1" applyFill="1" applyBorder="1" applyAlignment="1" applyProtection="1">
      <alignment vertical="center" wrapText="1"/>
      <protection locked="0"/>
    </xf>
    <xf numFmtId="0" fontId="43" fillId="4" borderId="0" xfId="0" applyFont="1" applyFill="1" applyBorder="1" applyAlignment="1" applyProtection="1">
      <alignment vertical="center" wrapText="1"/>
      <protection locked="0"/>
    </xf>
    <xf numFmtId="0" fontId="45" fillId="4" borderId="0" xfId="0" applyFont="1" applyFill="1" applyBorder="1" applyAlignment="1" applyProtection="1">
      <alignment horizontal="center" vertical="center"/>
      <protection locked="0"/>
    </xf>
    <xf numFmtId="0" fontId="43" fillId="4" borderId="0" xfId="0" applyFont="1" applyFill="1" applyBorder="1" applyAlignment="1" applyProtection="1">
      <alignment horizontal="left" vertical="center"/>
      <protection locked="0"/>
    </xf>
    <xf numFmtId="0" fontId="48" fillId="4" borderId="0" xfId="0" applyFont="1" applyFill="1" applyBorder="1" applyAlignment="1" applyProtection="1">
      <alignment horizontal="center" vertical="center"/>
      <protection locked="0"/>
    </xf>
    <xf numFmtId="0" fontId="16" fillId="4" borderId="0" xfId="0" applyFont="1" applyFill="1" applyBorder="1" applyAlignment="1" applyProtection="1">
      <alignment horizontal="center" vertical="center"/>
      <protection locked="0"/>
    </xf>
    <xf numFmtId="0" fontId="5" fillId="4" borderId="0" xfId="0" applyFont="1" applyFill="1" applyBorder="1" applyAlignment="1" applyProtection="1">
      <alignment horizontal="left" vertical="center" wrapText="1"/>
      <protection locked="0"/>
    </xf>
    <xf numFmtId="0" fontId="61" fillId="4" borderId="1" xfId="0" applyFont="1" applyFill="1" applyBorder="1" applyAlignment="1" applyProtection="1">
      <alignment horizontal="center" vertical="center" wrapText="1"/>
    </xf>
    <xf numFmtId="0" fontId="61" fillId="4" borderId="3" xfId="0" applyFont="1" applyFill="1" applyBorder="1" applyAlignment="1" applyProtection="1">
      <alignment horizontal="center" vertical="center" wrapText="1"/>
    </xf>
    <xf numFmtId="0" fontId="61" fillId="4" borderId="12" xfId="0" applyFont="1" applyFill="1" applyBorder="1" applyAlignment="1" applyProtection="1">
      <alignment horizontal="center" vertical="center" wrapText="1"/>
    </xf>
    <xf numFmtId="0" fontId="40" fillId="4" borderId="0" xfId="0" applyFont="1" applyFill="1" applyBorder="1" applyAlignment="1" applyProtection="1">
      <alignment horizontal="left" vertical="top" wrapText="1"/>
    </xf>
    <xf numFmtId="0" fontId="16" fillId="4" borderId="0" xfId="0" applyFont="1" applyFill="1" applyBorder="1" applyAlignment="1" applyProtection="1">
      <alignment vertical="center" wrapText="1"/>
      <protection locked="0"/>
    </xf>
    <xf numFmtId="0" fontId="16" fillId="6" borderId="0" xfId="0" applyFont="1" applyFill="1" applyBorder="1" applyAlignment="1" applyProtection="1">
      <alignment horizontal="center" vertical="center" wrapText="1"/>
    </xf>
    <xf numFmtId="0" fontId="25" fillId="4" borderId="0" xfId="0" applyFont="1" applyFill="1" applyBorder="1" applyAlignment="1">
      <alignment horizontal="center" vertical="center" wrapText="1"/>
    </xf>
    <xf numFmtId="0" fontId="65" fillId="4" borderId="0" xfId="0" applyFont="1" applyFill="1" applyAlignment="1" applyProtection="1">
      <alignment horizontal="center" vertical="center"/>
    </xf>
    <xf numFmtId="0" fontId="66" fillId="2" borderId="0" xfId="0" applyFont="1" applyFill="1" applyBorder="1" applyAlignment="1" applyProtection="1">
      <alignment horizontal="center" vertical="center" wrapText="1"/>
    </xf>
    <xf numFmtId="0" fontId="67" fillId="4" borderId="0" xfId="0" applyFont="1" applyFill="1" applyAlignment="1" applyProtection="1">
      <alignment horizontal="center" vertical="center"/>
    </xf>
    <xf numFmtId="0" fontId="66" fillId="4" borderId="0" xfId="0" applyFont="1" applyFill="1" applyBorder="1" applyAlignment="1" applyProtection="1">
      <alignment horizontal="center" vertical="center" wrapText="1"/>
    </xf>
    <xf numFmtId="0" fontId="65" fillId="4" borderId="0" xfId="0" applyFont="1" applyFill="1" applyBorder="1" applyAlignment="1" applyProtection="1">
      <alignment horizontal="center" vertical="center" wrapText="1"/>
    </xf>
    <xf numFmtId="0" fontId="65" fillId="4" borderId="0" xfId="0" applyFont="1" applyFill="1" applyBorder="1" applyAlignment="1">
      <alignment horizontal="center" vertical="center" wrapText="1"/>
    </xf>
    <xf numFmtId="0" fontId="66" fillId="4" borderId="0" xfId="0" applyFont="1" applyFill="1" applyBorder="1" applyAlignment="1">
      <alignment horizontal="center" vertical="center" wrapText="1"/>
    </xf>
    <xf numFmtId="0" fontId="65" fillId="4" borderId="0" xfId="0" applyFont="1" applyFill="1" applyAlignment="1">
      <alignment horizontal="center" vertical="center"/>
    </xf>
    <xf numFmtId="0" fontId="67" fillId="4" borderId="0" xfId="0" applyFont="1" applyFill="1" applyAlignment="1">
      <alignment horizontal="center" vertical="center"/>
    </xf>
    <xf numFmtId="0" fontId="25" fillId="4" borderId="0" xfId="0" applyFont="1" applyFill="1" applyBorder="1" applyAlignment="1" applyProtection="1">
      <alignment horizontal="center" vertical="center" wrapText="1"/>
    </xf>
    <xf numFmtId="0" fontId="49" fillId="4" borderId="0" xfId="0" applyFont="1" applyFill="1" applyBorder="1" applyAlignment="1" applyProtection="1">
      <alignment horizontal="center"/>
    </xf>
    <xf numFmtId="0" fontId="66" fillId="4" borderId="0" xfId="0" applyFont="1" applyFill="1" applyBorder="1" applyAlignment="1">
      <alignment horizontal="center" vertical="center"/>
    </xf>
    <xf numFmtId="0" fontId="25" fillId="4" borderId="0" xfId="0" applyFont="1" applyFill="1" applyAlignment="1">
      <alignment horizontal="center" vertical="center"/>
    </xf>
    <xf numFmtId="0" fontId="70" fillId="4" borderId="0" xfId="0" applyFont="1" applyFill="1" applyAlignment="1">
      <alignment horizontal="center" vertical="center"/>
    </xf>
    <xf numFmtId="0" fontId="48" fillId="5" borderId="0" xfId="0" applyFont="1" applyFill="1" applyBorder="1" applyAlignment="1" applyProtection="1">
      <alignment horizontal="center" vertical="center" wrapText="1"/>
    </xf>
    <xf numFmtId="0" fontId="46" fillId="4" borderId="0" xfId="0" applyFont="1" applyFill="1" applyAlignment="1" applyProtection="1">
      <alignment wrapText="1"/>
    </xf>
    <xf numFmtId="0" fontId="15" fillId="4" borderId="0" xfId="0" applyFont="1" applyFill="1" applyAlignment="1">
      <alignment wrapText="1"/>
    </xf>
    <xf numFmtId="0" fontId="14" fillId="4" borderId="0" xfId="0" applyFont="1" applyFill="1" applyAlignment="1" applyProtection="1">
      <alignment wrapText="1"/>
      <protection locked="0"/>
    </xf>
    <xf numFmtId="0" fontId="14" fillId="4" borderId="0" xfId="0" applyFont="1" applyFill="1" applyAlignment="1">
      <alignment wrapText="1"/>
    </xf>
    <xf numFmtId="0" fontId="9" fillId="4" borderId="0" xfId="0" applyFont="1" applyFill="1" applyAlignment="1"/>
    <xf numFmtId="0" fontId="14" fillId="4" borderId="0" xfId="0" applyFont="1" applyFill="1" applyAlignment="1"/>
    <xf numFmtId="0" fontId="8" fillId="4" borderId="35" xfId="0" applyFont="1" applyFill="1" applyBorder="1" applyAlignment="1" applyProtection="1">
      <alignment horizontal="center" wrapText="1"/>
      <protection locked="0"/>
    </xf>
    <xf numFmtId="14" fontId="9" fillId="4" borderId="35" xfId="0" applyNumberFormat="1" applyFont="1" applyFill="1" applyBorder="1" applyAlignment="1" applyProtection="1">
      <alignment horizontal="center" wrapText="1"/>
      <protection locked="0"/>
    </xf>
    <xf numFmtId="0" fontId="8" fillId="4" borderId="35" xfId="0" applyFont="1" applyFill="1" applyBorder="1" applyAlignment="1" applyProtection="1">
      <alignment horizontal="left" vertical="top" wrapText="1"/>
      <protection locked="0"/>
    </xf>
    <xf numFmtId="0" fontId="49" fillId="4" borderId="7" xfId="0" applyFont="1" applyFill="1" applyBorder="1" applyAlignment="1" applyProtection="1">
      <alignment horizontal="center" vertical="center" wrapText="1"/>
      <protection locked="0"/>
    </xf>
    <xf numFmtId="0" fontId="15" fillId="4" borderId="0" xfId="0" applyFont="1" applyFill="1" applyBorder="1" applyAlignment="1" applyProtection="1">
      <alignment horizontal="left" vertical="center" wrapText="1"/>
      <protection locked="0"/>
    </xf>
    <xf numFmtId="164" fontId="48" fillId="5" borderId="0" xfId="0" applyNumberFormat="1" applyFont="1" applyFill="1" applyBorder="1" applyAlignment="1" applyProtection="1">
      <alignment horizontal="center" vertical="center"/>
    </xf>
    <xf numFmtId="0" fontId="16" fillId="6" borderId="7" xfId="0" applyFont="1" applyFill="1" applyBorder="1" applyAlignment="1" applyProtection="1">
      <alignment horizontal="center" vertical="center"/>
    </xf>
    <xf numFmtId="1" fontId="18" fillId="4" borderId="0" xfId="0" applyNumberFormat="1" applyFont="1" applyFill="1" applyAlignment="1">
      <alignment horizontal="left" vertical="center"/>
    </xf>
    <xf numFmtId="0" fontId="14" fillId="4" borderId="0" xfId="0" applyFont="1" applyFill="1" applyAlignment="1">
      <alignment horizontal="left" vertical="top" wrapText="1"/>
    </xf>
    <xf numFmtId="0" fontId="72" fillId="7" borderId="0" xfId="0" applyFont="1" applyFill="1" applyAlignment="1">
      <alignment horizontal="left" vertical="top" wrapText="1"/>
    </xf>
    <xf numFmtId="1" fontId="14" fillId="4" borderId="0" xfId="0" applyNumberFormat="1" applyFont="1" applyFill="1" applyAlignment="1">
      <alignment horizontal="left" vertical="top" wrapText="1"/>
    </xf>
    <xf numFmtId="1" fontId="72" fillId="4" borderId="0" xfId="0" applyNumberFormat="1" applyFont="1" applyFill="1" applyAlignment="1">
      <alignment horizontal="left" vertical="top"/>
    </xf>
    <xf numFmtId="1" fontId="72" fillId="4" borderId="1" xfId="0" applyNumberFormat="1" applyFont="1" applyFill="1" applyBorder="1" applyAlignment="1">
      <alignment horizontal="left" vertical="top"/>
    </xf>
    <xf numFmtId="1" fontId="32" fillId="4" borderId="1" xfId="0" applyNumberFormat="1" applyFont="1" applyFill="1" applyBorder="1" applyAlignment="1">
      <alignment horizontal="left" vertical="top"/>
    </xf>
    <xf numFmtId="0" fontId="14" fillId="4" borderId="1" xfId="0" applyFont="1" applyFill="1" applyBorder="1" applyAlignment="1">
      <alignment horizontal="left" vertical="top" wrapText="1"/>
    </xf>
    <xf numFmtId="1" fontId="15" fillId="4" borderId="3" xfId="0" applyNumberFormat="1" applyFont="1" applyFill="1" applyBorder="1" applyAlignment="1" applyProtection="1">
      <alignment horizontal="left" vertical="top" wrapText="1"/>
    </xf>
    <xf numFmtId="0" fontId="15" fillId="4" borderId="3" xfId="0" applyFont="1" applyFill="1" applyBorder="1" applyAlignment="1" applyProtection="1">
      <alignment horizontal="left" vertical="top" wrapText="1"/>
    </xf>
    <xf numFmtId="0" fontId="8" fillId="4" borderId="0" xfId="0" applyFont="1" applyFill="1" applyProtection="1">
      <protection locked="0"/>
    </xf>
    <xf numFmtId="1" fontId="9" fillId="4" borderId="0" xfId="0" applyNumberFormat="1" applyFont="1" applyFill="1" applyAlignment="1" applyProtection="1">
      <alignment horizontal="left" vertical="center"/>
      <protection locked="0"/>
    </xf>
    <xf numFmtId="1" fontId="9" fillId="4"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horizontal="left" vertical="top" wrapText="1"/>
      <protection locked="0"/>
    </xf>
    <xf numFmtId="0" fontId="8" fillId="4" borderId="0" xfId="0" applyFont="1" applyFill="1" applyAlignment="1" applyProtection="1">
      <alignment horizontal="left" vertical="top" wrapText="1"/>
      <protection locked="0"/>
    </xf>
    <xf numFmtId="0" fontId="14" fillId="4" borderId="0" xfId="0" applyFont="1" applyFill="1" applyBorder="1" applyAlignment="1" applyProtection="1">
      <alignment horizontal="left" vertical="top" wrapText="1"/>
      <protection locked="0"/>
    </xf>
    <xf numFmtId="0" fontId="14" fillId="4" borderId="0" xfId="0" applyFont="1" applyFill="1" applyAlignment="1" applyProtection="1">
      <alignment horizontal="left" vertical="top" wrapText="1"/>
      <protection locked="0"/>
    </xf>
    <xf numFmtId="1" fontId="14" fillId="4" borderId="0" xfId="0" applyNumberFormat="1" applyFont="1" applyFill="1" applyBorder="1" applyAlignment="1" applyProtection="1">
      <alignment horizontal="left" vertical="top" wrapText="1"/>
      <protection locked="0"/>
    </xf>
    <xf numFmtId="1" fontId="72" fillId="4" borderId="0" xfId="0" applyNumberFormat="1" applyFont="1" applyFill="1" applyBorder="1" applyAlignment="1" applyProtection="1">
      <alignment horizontal="left" vertical="top" wrapText="1"/>
      <protection locked="0"/>
    </xf>
    <xf numFmtId="0" fontId="14" fillId="4" borderId="0" xfId="0" applyFont="1" applyFill="1" applyBorder="1" applyAlignment="1" applyProtection="1">
      <alignment wrapText="1"/>
      <protection locked="0"/>
    </xf>
    <xf numFmtId="0" fontId="14" fillId="4" borderId="0" xfId="0" applyFont="1" applyFill="1" applyAlignment="1" applyProtection="1">
      <alignment horizontal="center"/>
    </xf>
    <xf numFmtId="0" fontId="77" fillId="5" borderId="0" xfId="0" applyFont="1" applyFill="1" applyBorder="1" applyAlignment="1" applyProtection="1">
      <alignment horizontal="center" vertical="center" wrapText="1"/>
    </xf>
    <xf numFmtId="0" fontId="2" fillId="4" borderId="0" xfId="0" applyFont="1" applyFill="1" applyBorder="1" applyAlignment="1" applyProtection="1">
      <alignment horizontal="center" vertical="center" wrapText="1"/>
    </xf>
    <xf numFmtId="0" fontId="43" fillId="13" borderId="39" xfId="9" applyFont="1" applyFill="1" applyBorder="1" applyAlignment="1" applyProtection="1">
      <alignment horizontal="left" vertical="center" wrapText="1"/>
      <protection locked="0"/>
    </xf>
    <xf numFmtId="0" fontId="43" fillId="13" borderId="39" xfId="9" applyFont="1" applyFill="1" applyBorder="1" applyAlignment="1" applyProtection="1">
      <alignment horizontal="left" vertical="center" wrapText="1"/>
      <protection locked="0"/>
    </xf>
    <xf numFmtId="0" fontId="43" fillId="13" borderId="39" xfId="9" applyFont="1" applyFill="1" applyBorder="1" applyAlignment="1" applyProtection="1">
      <alignment horizontal="left" vertical="center" wrapText="1"/>
      <protection locked="0"/>
    </xf>
    <xf numFmtId="0" fontId="43" fillId="13" borderId="39" xfId="9" applyFont="1" applyFill="1" applyBorder="1" applyAlignment="1" applyProtection="1">
      <alignment horizontal="left" vertical="center" wrapText="1"/>
      <protection locked="0"/>
    </xf>
    <xf numFmtId="0" fontId="43" fillId="13" borderId="39" xfId="9" applyFont="1" applyFill="1" applyBorder="1" applyAlignment="1" applyProtection="1">
      <alignment horizontal="left" vertical="center" wrapText="1"/>
      <protection locked="0"/>
    </xf>
    <xf numFmtId="0" fontId="14" fillId="4" borderId="0" xfId="0" applyFont="1" applyFill="1" applyAlignment="1">
      <alignment horizontal="center" wrapText="1"/>
    </xf>
    <xf numFmtId="0" fontId="14" fillId="4" borderId="0" xfId="0" applyFont="1" applyFill="1" applyAlignment="1">
      <alignment horizontal="center"/>
    </xf>
    <xf numFmtId="0" fontId="43" fillId="0" borderId="39" xfId="1" applyFont="1" applyFill="1" applyBorder="1" applyAlignment="1" applyProtection="1">
      <alignment horizontal="left" vertical="center" wrapText="1"/>
      <protection locked="0"/>
    </xf>
    <xf numFmtId="0" fontId="43" fillId="0" borderId="39" xfId="1" applyFont="1" applyFill="1" applyBorder="1" applyAlignment="1" applyProtection="1">
      <alignment horizontal="left" vertical="center" wrapText="1"/>
      <protection locked="0"/>
    </xf>
    <xf numFmtId="0" fontId="14" fillId="4" borderId="0" xfId="0" applyFont="1" applyFill="1" applyAlignment="1" applyProtection="1">
      <alignment horizontal="left" vertical="center" wrapText="1"/>
    </xf>
    <xf numFmtId="0" fontId="0" fillId="4" borderId="0" xfId="0" applyFill="1" applyAlignment="1" applyProtection="1">
      <alignment horizontal="left" wrapText="1"/>
    </xf>
    <xf numFmtId="0" fontId="14" fillId="4" borderId="0" xfId="0" applyFont="1" applyFill="1" applyAlignment="1">
      <alignment horizontal="left" vertical="center" wrapText="1"/>
    </xf>
    <xf numFmtId="0" fontId="66" fillId="4" borderId="0" xfId="0" applyFont="1" applyFill="1" applyBorder="1" applyAlignment="1" applyProtection="1">
      <alignment horizontal="center" vertical="center" wrapText="1"/>
      <protection locked="0"/>
    </xf>
    <xf numFmtId="0" fontId="14" fillId="4" borderId="0" xfId="0" applyFont="1" applyFill="1" applyProtection="1">
      <protection locked="0"/>
    </xf>
    <xf numFmtId="0" fontId="18" fillId="4" borderId="0" xfId="0" applyFont="1" applyFill="1" applyAlignment="1" applyProtection="1">
      <alignment horizontal="center" vertical="center"/>
      <protection locked="0"/>
    </xf>
    <xf numFmtId="0" fontId="6" fillId="4" borderId="0" xfId="0" applyFont="1" applyFill="1" applyBorder="1" applyAlignment="1" applyProtection="1">
      <alignment vertical="center" wrapText="1"/>
      <protection locked="0"/>
    </xf>
    <xf numFmtId="0" fontId="75" fillId="4" borderId="0" xfId="0" applyFont="1" applyFill="1" applyProtection="1">
      <protection locked="0"/>
    </xf>
    <xf numFmtId="164" fontId="10" fillId="2" borderId="0" xfId="0" applyNumberFormat="1" applyFont="1" applyFill="1" applyBorder="1" applyAlignment="1" applyProtection="1">
      <alignment horizontal="center" vertical="center" wrapText="1"/>
      <protection locked="0"/>
    </xf>
    <xf numFmtId="0" fontId="65" fillId="4" borderId="0" xfId="0" applyFont="1" applyFill="1" applyAlignment="1" applyProtection="1">
      <alignment horizontal="center" vertical="center"/>
      <protection locked="0"/>
    </xf>
    <xf numFmtId="0" fontId="57" fillId="4" borderId="0" xfId="0" applyFont="1" applyFill="1" applyBorder="1" applyAlignment="1" applyProtection="1">
      <alignment vertical="center" wrapText="1"/>
      <protection locked="0"/>
    </xf>
    <xf numFmtId="164" fontId="8" fillId="4" borderId="0" xfId="0" applyNumberFormat="1" applyFont="1" applyFill="1" applyAlignment="1" applyProtection="1">
      <alignment horizontal="center" vertical="center"/>
      <protection locked="0"/>
    </xf>
    <xf numFmtId="0" fontId="16" fillId="4" borderId="40" xfId="0" applyFont="1" applyFill="1" applyBorder="1" applyAlignment="1" applyProtection="1">
      <alignment horizontal="center" vertical="center" wrapText="1"/>
    </xf>
    <xf numFmtId="0" fontId="8" fillId="4" borderId="0" xfId="0" applyFont="1" applyFill="1" applyAlignment="1" applyProtection="1">
      <alignment horizontal="right"/>
    </xf>
    <xf numFmtId="164" fontId="8" fillId="4" borderId="0" xfId="0" applyNumberFormat="1" applyFont="1" applyFill="1" applyAlignment="1">
      <alignment horizontal="right"/>
    </xf>
    <xf numFmtId="164" fontId="4" fillId="4" borderId="0" xfId="0" applyNumberFormat="1" applyFont="1" applyFill="1" applyBorder="1" applyAlignment="1">
      <alignment horizontal="right" wrapText="1"/>
    </xf>
    <xf numFmtId="0" fontId="4" fillId="4" borderId="0" xfId="0" applyFont="1" applyFill="1" applyBorder="1" applyAlignment="1" applyProtection="1">
      <alignment horizontal="right" wrapText="1"/>
    </xf>
    <xf numFmtId="164" fontId="4" fillId="4" borderId="0" xfId="0" applyNumberFormat="1" applyFont="1" applyFill="1" applyBorder="1" applyAlignment="1" applyProtection="1">
      <alignment horizontal="right" wrapText="1"/>
    </xf>
    <xf numFmtId="0" fontId="4" fillId="4" borderId="0" xfId="0" applyFont="1" applyFill="1" applyBorder="1" applyAlignment="1" applyProtection="1">
      <alignment horizontal="right"/>
    </xf>
    <xf numFmtId="0" fontId="15" fillId="4" borderId="0" xfId="0" applyFont="1" applyFill="1" applyBorder="1" applyProtection="1"/>
    <xf numFmtId="0" fontId="15" fillId="4" borderId="0" xfId="0" applyFont="1" applyFill="1" applyBorder="1" applyAlignment="1" applyProtection="1">
      <alignment vertical="center"/>
    </xf>
    <xf numFmtId="164" fontId="72" fillId="7" borderId="0" xfId="0" applyNumberFormat="1" applyFont="1" applyFill="1" applyAlignment="1">
      <alignment horizontal="left" vertical="top" wrapText="1"/>
    </xf>
    <xf numFmtId="164" fontId="72" fillId="4" borderId="1" xfId="0" applyNumberFormat="1" applyFont="1" applyFill="1" applyBorder="1" applyAlignment="1">
      <alignment horizontal="left" vertical="top"/>
    </xf>
    <xf numFmtId="164" fontId="72" fillId="4" borderId="0" xfId="0" applyNumberFormat="1" applyFont="1" applyFill="1" applyBorder="1" applyAlignment="1" applyProtection="1">
      <alignment horizontal="center" vertical="top" wrapText="1"/>
    </xf>
    <xf numFmtId="0" fontId="14" fillId="4" borderId="0" xfId="0" applyFont="1" applyFill="1" applyProtection="1">
      <protection hidden="1"/>
    </xf>
    <xf numFmtId="0" fontId="12" fillId="2" borderId="0" xfId="0" applyFont="1" applyFill="1" applyBorder="1" applyAlignment="1" applyProtection="1">
      <alignment horizontal="center" vertical="center" wrapText="1"/>
      <protection hidden="1"/>
    </xf>
    <xf numFmtId="0" fontId="4" fillId="4" borderId="0" xfId="0" applyFont="1" applyFill="1" applyBorder="1" applyAlignment="1" applyProtection="1">
      <alignment vertical="center" wrapText="1"/>
      <protection hidden="1"/>
    </xf>
    <xf numFmtId="0" fontId="8" fillId="4" borderId="0" xfId="0" applyFont="1" applyFill="1" applyProtection="1">
      <protection hidden="1"/>
    </xf>
    <xf numFmtId="0" fontId="8" fillId="4" borderId="0" xfId="0" applyFont="1" applyFill="1" applyAlignment="1" applyProtection="1">
      <alignment horizontal="left" vertical="top" wrapText="1"/>
      <protection hidden="1"/>
    </xf>
    <xf numFmtId="0" fontId="14" fillId="4" borderId="0" xfId="0" applyFont="1" applyFill="1" applyAlignment="1" applyProtection="1">
      <alignment horizontal="left" vertical="top" wrapText="1"/>
      <protection hidden="1"/>
    </xf>
    <xf numFmtId="0" fontId="62" fillId="4" borderId="0" xfId="0" applyFont="1" applyFill="1" applyBorder="1" applyAlignment="1" applyProtection="1">
      <alignment horizontal="left" vertical="top" wrapText="1"/>
    </xf>
    <xf numFmtId="0" fontId="40" fillId="4" borderId="0" xfId="0" applyFont="1" applyFill="1" applyBorder="1" applyAlignment="1" applyProtection="1">
      <alignment horizontal="left" wrapText="1"/>
    </xf>
    <xf numFmtId="0" fontId="25" fillId="4" borderId="0" xfId="0" applyFont="1" applyFill="1" applyBorder="1" applyAlignment="1">
      <alignment vertical="center" wrapText="1"/>
    </xf>
    <xf numFmtId="0" fontId="77" fillId="4" borderId="0" xfId="0" applyFont="1" applyFill="1" applyBorder="1" applyAlignment="1" applyProtection="1">
      <alignment vertical="center" wrapText="1"/>
    </xf>
    <xf numFmtId="0" fontId="77" fillId="4" borderId="0" xfId="0" applyFont="1" applyFill="1" applyBorder="1" applyAlignment="1">
      <alignment vertical="center" wrapText="1"/>
    </xf>
    <xf numFmtId="0" fontId="25" fillId="4" borderId="0" xfId="0" applyFont="1" applyFill="1"/>
    <xf numFmtId="164" fontId="8" fillId="4" borderId="0" xfId="0" applyNumberFormat="1" applyFont="1" applyFill="1" applyProtection="1"/>
    <xf numFmtId="0" fontId="74" fillId="7" borderId="2" xfId="0" applyFont="1" applyFill="1" applyBorder="1" applyAlignment="1" applyProtection="1">
      <alignment vertical="center"/>
    </xf>
    <xf numFmtId="1" fontId="9" fillId="4" borderId="6" xfId="0" applyNumberFormat="1" applyFont="1" applyFill="1" applyBorder="1" applyAlignment="1" applyProtection="1">
      <alignment horizontal="center" vertical="center"/>
    </xf>
    <xf numFmtId="0" fontId="8" fillId="4" borderId="5" xfId="0" applyFont="1" applyFill="1" applyBorder="1" applyAlignment="1" applyProtection="1">
      <alignment wrapText="1"/>
    </xf>
    <xf numFmtId="0" fontId="8" fillId="4" borderId="36" xfId="0" applyFont="1" applyFill="1" applyBorder="1" applyProtection="1"/>
    <xf numFmtId="1" fontId="9" fillId="4" borderId="0" xfId="0" applyNumberFormat="1" applyFont="1" applyFill="1" applyBorder="1" applyAlignment="1" applyProtection="1">
      <alignment horizontal="center" vertical="center"/>
    </xf>
    <xf numFmtId="0" fontId="8" fillId="4" borderId="3" xfId="0" applyFont="1" applyFill="1" applyBorder="1" applyAlignment="1" applyProtection="1">
      <alignment wrapText="1"/>
    </xf>
    <xf numFmtId="1" fontId="9" fillId="4" borderId="36" xfId="0" applyNumberFormat="1" applyFont="1" applyFill="1" applyBorder="1" applyAlignment="1" applyProtection="1">
      <alignment horizontal="left" vertical="top" wrapText="1"/>
    </xf>
    <xf numFmtId="1" fontId="9" fillId="4" borderId="0" xfId="0" applyNumberFormat="1" applyFont="1" applyFill="1" applyBorder="1" applyAlignment="1" applyProtection="1">
      <alignment horizontal="center" vertical="top" wrapText="1"/>
    </xf>
    <xf numFmtId="1" fontId="9" fillId="4" borderId="3" xfId="0" applyNumberFormat="1" applyFont="1" applyFill="1" applyBorder="1" applyAlignment="1" applyProtection="1">
      <alignment horizontal="left" vertical="top" wrapText="1"/>
    </xf>
    <xf numFmtId="0" fontId="49" fillId="7" borderId="36" xfId="0" applyFont="1" applyFill="1" applyBorder="1" applyAlignment="1" applyProtection="1">
      <alignment horizontal="left" vertical="top" wrapText="1"/>
    </xf>
    <xf numFmtId="0" fontId="15" fillId="7" borderId="3" xfId="0" applyFont="1" applyFill="1" applyBorder="1" applyAlignment="1" applyProtection="1">
      <alignment horizontal="left" vertical="top" wrapText="1"/>
    </xf>
    <xf numFmtId="0" fontId="15" fillId="4" borderId="36" xfId="0" applyFont="1" applyFill="1" applyBorder="1" applyAlignment="1" applyProtection="1">
      <alignment horizontal="left" vertical="top" wrapText="1"/>
    </xf>
    <xf numFmtId="1" fontId="49" fillId="4" borderId="3" xfId="0" applyNumberFormat="1" applyFont="1" applyFill="1" applyBorder="1" applyAlignment="1" applyProtection="1">
      <alignment horizontal="left" vertical="top" wrapText="1"/>
    </xf>
    <xf numFmtId="0" fontId="43" fillId="4" borderId="36" xfId="0" applyFont="1" applyFill="1" applyBorder="1" applyAlignment="1" applyProtection="1">
      <alignment horizontal="left" vertical="top" wrapText="1"/>
    </xf>
    <xf numFmtId="0" fontId="15" fillId="4" borderId="37" xfId="0" applyFont="1" applyFill="1" applyBorder="1" applyAlignment="1" applyProtection="1">
      <alignment horizontal="left" vertical="top" wrapText="1"/>
    </xf>
    <xf numFmtId="0" fontId="15" fillId="4" borderId="4" xfId="0" applyFont="1" applyFill="1" applyBorder="1" applyAlignment="1" applyProtection="1">
      <alignment horizontal="left" vertical="top" wrapText="1"/>
    </xf>
    <xf numFmtId="164" fontId="49" fillId="7" borderId="0" xfId="0" applyNumberFormat="1" applyFont="1" applyFill="1" applyBorder="1" applyAlignment="1" applyProtection="1">
      <alignment horizontal="center" vertical="top" wrapText="1"/>
    </xf>
    <xf numFmtId="164" fontId="15" fillId="4" borderId="0" xfId="0" applyNumberFormat="1" applyFont="1" applyFill="1" applyBorder="1" applyAlignment="1" applyProtection="1">
      <alignment horizontal="center" vertical="top" wrapText="1"/>
    </xf>
    <xf numFmtId="164" fontId="49" fillId="4" borderId="0" xfId="0" applyNumberFormat="1" applyFont="1" applyFill="1" applyBorder="1" applyAlignment="1" applyProtection="1">
      <alignment horizontal="center" vertical="top" wrapText="1"/>
    </xf>
    <xf numFmtId="164" fontId="49" fillId="4" borderId="38" xfId="0" applyNumberFormat="1" applyFont="1" applyFill="1" applyBorder="1" applyAlignment="1" applyProtection="1">
      <alignment horizontal="center" vertical="top" wrapText="1"/>
    </xf>
    <xf numFmtId="0" fontId="17" fillId="8" borderId="29" xfId="5" applyFont="1" applyFill="1" applyBorder="1" applyAlignment="1">
      <alignment horizontal="center" vertical="center"/>
    </xf>
    <xf numFmtId="0" fontId="17" fillId="8" borderId="30" xfId="5" applyFont="1" applyFill="1" applyBorder="1" applyAlignment="1">
      <alignment horizontal="center" vertical="center"/>
    </xf>
    <xf numFmtId="0" fontId="17" fillId="8" borderId="19" xfId="5" applyFont="1" applyFill="1" applyBorder="1" applyAlignment="1">
      <alignment horizontal="center" vertical="center"/>
    </xf>
    <xf numFmtId="0" fontId="13" fillId="5" borderId="0" xfId="0" applyFont="1" applyFill="1" applyAlignment="1">
      <alignment horizontal="center" vertical="top" wrapText="1"/>
    </xf>
    <xf numFmtId="0" fontId="23" fillId="4" borderId="0" xfId="0" applyFont="1" applyFill="1" applyAlignment="1">
      <alignment horizontal="left" vertical="top" wrapText="1"/>
    </xf>
    <xf numFmtId="0" fontId="24" fillId="0" borderId="0" xfId="0" applyFont="1" applyAlignment="1">
      <alignment horizontal="left" vertical="top"/>
    </xf>
    <xf numFmtId="0" fontId="0" fillId="0" borderId="0" xfId="0" applyAlignment="1">
      <alignment vertical="top"/>
    </xf>
    <xf numFmtId="0" fontId="28" fillId="4" borderId="2" xfId="0" applyFont="1" applyFill="1" applyBorder="1" applyAlignment="1">
      <alignment horizontal="center" vertical="center"/>
    </xf>
    <xf numFmtId="0" fontId="28" fillId="4" borderId="6" xfId="0" applyFont="1" applyFill="1" applyBorder="1" applyAlignment="1">
      <alignment horizontal="center" vertical="center"/>
    </xf>
    <xf numFmtId="0" fontId="28" fillId="4" borderId="5" xfId="0" applyFont="1" applyFill="1" applyBorder="1" applyAlignment="1">
      <alignment horizontal="center" vertical="center"/>
    </xf>
    <xf numFmtId="0" fontId="71" fillId="4" borderId="0" xfId="0" applyFont="1" applyFill="1" applyBorder="1" applyAlignment="1" applyProtection="1">
      <alignment horizontal="right" vertical="center" wrapText="1"/>
    </xf>
    <xf numFmtId="0" fontId="17" fillId="4" borderId="0" xfId="5" applyFont="1" applyFill="1" applyBorder="1" applyAlignment="1">
      <alignment horizontal="center" vertical="center" wrapText="1"/>
    </xf>
    <xf numFmtId="0" fontId="62" fillId="4" borderId="21" xfId="0" applyFont="1" applyFill="1" applyBorder="1" applyAlignment="1" applyProtection="1">
      <alignment horizontal="left" vertical="top" wrapText="1"/>
    </xf>
    <xf numFmtId="0" fontId="62" fillId="4" borderId="22" xfId="0" applyFont="1" applyFill="1" applyBorder="1" applyAlignment="1" applyProtection="1">
      <alignment horizontal="left" vertical="top" wrapText="1"/>
    </xf>
    <xf numFmtId="0" fontId="62" fillId="4" borderId="23" xfId="0" applyFont="1" applyFill="1" applyBorder="1" applyAlignment="1" applyProtection="1">
      <alignment horizontal="left" vertical="top" wrapText="1"/>
    </xf>
    <xf numFmtId="0" fontId="62" fillId="4" borderId="24" xfId="0" applyFont="1" applyFill="1" applyBorder="1" applyAlignment="1" applyProtection="1">
      <alignment horizontal="left" vertical="top" wrapText="1"/>
    </xf>
    <xf numFmtId="0" fontId="62" fillId="4" borderId="0" xfId="0" applyFont="1" applyFill="1" applyBorder="1" applyAlignment="1" applyProtection="1">
      <alignment horizontal="left" vertical="top" wrapText="1"/>
    </xf>
    <xf numFmtId="0" fontId="62" fillId="4" borderId="25" xfId="0" applyFont="1" applyFill="1" applyBorder="1" applyAlignment="1" applyProtection="1">
      <alignment horizontal="left" vertical="top" wrapText="1"/>
    </xf>
    <xf numFmtId="0" fontId="62" fillId="4" borderId="26" xfId="0" applyFont="1" applyFill="1" applyBorder="1" applyAlignment="1" applyProtection="1">
      <alignment horizontal="left" vertical="top" wrapText="1"/>
    </xf>
    <xf numFmtId="0" fontId="62" fillId="4" borderId="27" xfId="0" applyFont="1" applyFill="1" applyBorder="1" applyAlignment="1" applyProtection="1">
      <alignment horizontal="left" vertical="top" wrapText="1"/>
    </xf>
    <xf numFmtId="0" fontId="62" fillId="4" borderId="28" xfId="0" applyFont="1" applyFill="1" applyBorder="1" applyAlignment="1" applyProtection="1">
      <alignment horizontal="left" vertical="top" wrapText="1"/>
    </xf>
    <xf numFmtId="0" fontId="55" fillId="11" borderId="0" xfId="0" applyFont="1" applyFill="1" applyBorder="1" applyAlignment="1" applyProtection="1">
      <alignment horizontal="center" vertical="center" wrapText="1"/>
    </xf>
    <xf numFmtId="0" fontId="56" fillId="12" borderId="0" xfId="0" applyFont="1" applyFill="1" applyAlignment="1" applyProtection="1">
      <alignment horizontal="center" vertical="center" wrapText="1"/>
    </xf>
    <xf numFmtId="0" fontId="12" fillId="3" borderId="0" xfId="0" applyFont="1" applyFill="1" applyBorder="1" applyAlignment="1" applyProtection="1">
      <alignment horizontal="center" vertical="center" wrapText="1"/>
    </xf>
    <xf numFmtId="0" fontId="22" fillId="4" borderId="27" xfId="0" applyFont="1" applyFill="1" applyBorder="1" applyAlignment="1" applyProtection="1">
      <alignment horizontal="center"/>
    </xf>
    <xf numFmtId="164" fontId="55" fillId="12" borderId="0" xfId="0" applyNumberFormat="1" applyFont="1" applyFill="1" applyBorder="1" applyAlignment="1" applyProtection="1">
      <alignment horizontal="center" vertical="center" wrapText="1"/>
    </xf>
    <xf numFmtId="0" fontId="26" fillId="5" borderId="0" xfId="0" applyFont="1" applyFill="1" applyAlignment="1" applyProtection="1">
      <alignment horizontal="center" vertical="top" wrapText="1"/>
    </xf>
    <xf numFmtId="0" fontId="29" fillId="4" borderId="32" xfId="0" applyFont="1" applyFill="1" applyBorder="1" applyAlignment="1" applyProtection="1">
      <alignment horizontal="center"/>
    </xf>
    <xf numFmtId="0" fontId="29" fillId="4" borderId="33" xfId="0" applyFont="1" applyFill="1" applyBorder="1" applyAlignment="1" applyProtection="1">
      <alignment horizontal="center"/>
    </xf>
    <xf numFmtId="0" fontId="29" fillId="4" borderId="34" xfId="0" applyFont="1" applyFill="1" applyBorder="1" applyAlignment="1" applyProtection="1">
      <alignment horizontal="center"/>
    </xf>
    <xf numFmtId="0" fontId="17" fillId="8" borderId="29" xfId="5" applyFont="1" applyFill="1" applyBorder="1" applyAlignment="1" applyProtection="1">
      <alignment horizontal="center" vertical="center"/>
    </xf>
    <xf numFmtId="0" fontId="17" fillId="8" borderId="30" xfId="5" applyFont="1" applyFill="1" applyBorder="1" applyAlignment="1" applyProtection="1">
      <alignment horizontal="center" vertical="center"/>
    </xf>
    <xf numFmtId="0" fontId="17" fillId="8" borderId="19" xfId="5" applyFont="1" applyFill="1" applyBorder="1" applyAlignment="1" applyProtection="1">
      <alignment horizontal="center" vertical="center"/>
    </xf>
    <xf numFmtId="164" fontId="10" fillId="2" borderId="31" xfId="0" applyNumberFormat="1" applyFont="1" applyFill="1" applyBorder="1" applyAlignment="1" applyProtection="1">
      <alignment horizontal="center" vertical="center" wrapText="1"/>
    </xf>
    <xf numFmtId="0" fontId="17" fillId="9" borderId="29" xfId="5" applyFont="1" applyFill="1" applyBorder="1" applyAlignment="1" applyProtection="1">
      <alignment horizontal="center" vertical="center"/>
    </xf>
    <xf numFmtId="0" fontId="17" fillId="9" borderId="30" xfId="5" applyFont="1" applyFill="1" applyBorder="1" applyAlignment="1" applyProtection="1">
      <alignment horizontal="center" vertical="center"/>
    </xf>
    <xf numFmtId="0" fontId="17" fillId="9" borderId="19" xfId="5" applyFont="1" applyFill="1" applyBorder="1" applyAlignment="1" applyProtection="1">
      <alignment horizontal="center" vertical="center"/>
    </xf>
    <xf numFmtId="0" fontId="22" fillId="4" borderId="0" xfId="0" applyFont="1" applyFill="1" applyBorder="1" applyAlignment="1" applyProtection="1">
      <alignment horizontal="center"/>
    </xf>
    <xf numFmtId="0" fontId="29" fillId="4" borderId="2" xfId="0" applyFont="1" applyFill="1" applyBorder="1" applyAlignment="1" applyProtection="1">
      <alignment horizontal="center"/>
    </xf>
    <xf numFmtId="0" fontId="29" fillId="4" borderId="6" xfId="0" applyFont="1" applyFill="1" applyBorder="1" applyAlignment="1" applyProtection="1">
      <alignment horizontal="center"/>
    </xf>
    <xf numFmtId="0" fontId="29" fillId="4" borderId="5" xfId="0" applyFont="1" applyFill="1" applyBorder="1" applyAlignment="1" applyProtection="1">
      <alignment horizontal="center"/>
    </xf>
    <xf numFmtId="0" fontId="17" fillId="4" borderId="0" xfId="5" applyFont="1" applyFill="1" applyBorder="1" applyAlignment="1" applyProtection="1">
      <alignment horizontal="center" vertical="center" wrapText="1"/>
    </xf>
    <xf numFmtId="0" fontId="17" fillId="10" borderId="29" xfId="5" applyFont="1" applyFill="1" applyBorder="1" applyAlignment="1" applyProtection="1">
      <alignment horizontal="center" vertical="center"/>
    </xf>
    <xf numFmtId="0" fontId="17" fillId="10" borderId="30" xfId="5" applyFont="1" applyFill="1" applyBorder="1" applyAlignment="1" applyProtection="1">
      <alignment horizontal="center" vertical="center"/>
    </xf>
    <xf numFmtId="0" fontId="17" fillId="10" borderId="19" xfId="5" applyFont="1" applyFill="1" applyBorder="1" applyAlignment="1" applyProtection="1">
      <alignment horizontal="center" vertical="center"/>
    </xf>
    <xf numFmtId="0" fontId="12" fillId="3" borderId="0" xfId="0" applyFont="1" applyFill="1" applyBorder="1" applyAlignment="1">
      <alignment horizontal="center" vertical="center" wrapText="1"/>
    </xf>
    <xf numFmtId="0" fontId="22" fillId="4" borderId="0" xfId="0" applyFont="1" applyFill="1" applyBorder="1" applyAlignment="1">
      <alignment horizontal="center"/>
    </xf>
    <xf numFmtId="0" fontId="26" fillId="5" borderId="0" xfId="0" applyFont="1" applyFill="1" applyAlignment="1">
      <alignment horizontal="center" vertical="top" wrapText="1"/>
    </xf>
    <xf numFmtId="0" fontId="29" fillId="4" borderId="2" xfId="0" applyFont="1" applyFill="1" applyBorder="1" applyAlignment="1">
      <alignment horizontal="center"/>
    </xf>
    <xf numFmtId="0" fontId="29" fillId="4" borderId="6" xfId="0" applyFont="1" applyFill="1" applyBorder="1" applyAlignment="1">
      <alignment horizontal="center"/>
    </xf>
    <xf numFmtId="0" fontId="29" fillId="4" borderId="5" xfId="0" applyFont="1" applyFill="1" applyBorder="1" applyAlignment="1">
      <alignment horizontal="center"/>
    </xf>
    <xf numFmtId="164" fontId="55" fillId="12" borderId="0" xfId="0" applyNumberFormat="1" applyFont="1" applyFill="1" applyBorder="1" applyAlignment="1">
      <alignment horizontal="center" vertical="center" wrapText="1"/>
    </xf>
    <xf numFmtId="0" fontId="62" fillId="4" borderId="21" xfId="0" applyFont="1" applyFill="1" applyBorder="1" applyAlignment="1">
      <alignment horizontal="left" vertical="top" wrapText="1"/>
    </xf>
    <xf numFmtId="0" fontId="62" fillId="4" borderId="22" xfId="0" applyFont="1" applyFill="1" applyBorder="1" applyAlignment="1">
      <alignment horizontal="left" vertical="top" wrapText="1"/>
    </xf>
    <xf numFmtId="0" fontId="62" fillId="4" borderId="23" xfId="0" applyFont="1" applyFill="1" applyBorder="1" applyAlignment="1">
      <alignment horizontal="left" vertical="top" wrapText="1"/>
    </xf>
    <xf numFmtId="0" fontId="62" fillId="4" borderId="24" xfId="0" applyFont="1" applyFill="1" applyBorder="1" applyAlignment="1">
      <alignment horizontal="left" vertical="top" wrapText="1"/>
    </xf>
    <xf numFmtId="0" fontId="62" fillId="4" borderId="0" xfId="0" applyFont="1" applyFill="1" applyBorder="1" applyAlignment="1">
      <alignment horizontal="left" vertical="top" wrapText="1"/>
    </xf>
    <xf numFmtId="0" fontId="62" fillId="4" borderId="25" xfId="0" applyFont="1" applyFill="1" applyBorder="1" applyAlignment="1">
      <alignment horizontal="left" vertical="top" wrapText="1"/>
    </xf>
    <xf numFmtId="0" fontId="62" fillId="4" borderId="26" xfId="0" applyFont="1" applyFill="1" applyBorder="1" applyAlignment="1">
      <alignment horizontal="left" vertical="top" wrapText="1"/>
    </xf>
    <xf numFmtId="0" fontId="62" fillId="4" borderId="27" xfId="0" applyFont="1" applyFill="1" applyBorder="1" applyAlignment="1">
      <alignment horizontal="left" vertical="top" wrapText="1"/>
    </xf>
    <xf numFmtId="0" fontId="62" fillId="4" borderId="28" xfId="0" applyFont="1" applyFill="1" applyBorder="1" applyAlignment="1">
      <alignment horizontal="left" vertical="top" wrapText="1"/>
    </xf>
    <xf numFmtId="0" fontId="55" fillId="11" borderId="0" xfId="0" applyFont="1" applyFill="1" applyBorder="1" applyAlignment="1">
      <alignment horizontal="center" vertical="center" wrapText="1"/>
    </xf>
    <xf numFmtId="0" fontId="56" fillId="12" borderId="0" xfId="0" applyFont="1" applyFill="1" applyAlignment="1">
      <alignment horizontal="center" vertical="center" wrapText="1"/>
    </xf>
    <xf numFmtId="164" fontId="10" fillId="2" borderId="31" xfId="0" applyNumberFormat="1" applyFont="1" applyFill="1" applyBorder="1" applyAlignment="1">
      <alignment horizontal="center" vertical="center" wrapText="1"/>
    </xf>
    <xf numFmtId="0" fontId="17" fillId="10" borderId="29" xfId="5" applyFont="1" applyFill="1" applyBorder="1" applyAlignment="1">
      <alignment horizontal="center" vertical="center"/>
    </xf>
    <xf numFmtId="0" fontId="17" fillId="10" borderId="30" xfId="5" applyFont="1" applyFill="1" applyBorder="1" applyAlignment="1">
      <alignment horizontal="center" vertical="center"/>
    </xf>
    <xf numFmtId="0" fontId="17" fillId="10" borderId="19" xfId="5" applyFont="1" applyFill="1" applyBorder="1" applyAlignment="1">
      <alignment horizontal="center" vertical="center"/>
    </xf>
    <xf numFmtId="164" fontId="10" fillId="2" borderId="31" xfId="0" applyNumberFormat="1" applyFont="1" applyFill="1" applyBorder="1" applyAlignment="1" applyProtection="1">
      <alignment horizontal="center" vertical="center" wrapText="1"/>
      <protection locked="0"/>
    </xf>
  </cellXfs>
  <cellStyles count="11">
    <cellStyle name="Lien hypertexte" xfId="5" builtinId="8"/>
    <cellStyle name="Lien hypertexte 2" xfId="8"/>
    <cellStyle name="Normal" xfId="0" builtinId="0"/>
    <cellStyle name="Normal 2" xfId="1"/>
    <cellStyle name="Normal 3" xfId="3"/>
    <cellStyle name="Normal 3 2" xfId="6"/>
    <cellStyle name="Normal 4" xfId="9"/>
    <cellStyle name="Pourcentage 2" xfId="2"/>
    <cellStyle name="Pourcentage 3" xfId="4"/>
    <cellStyle name="Pourcentage 3 2" xfId="7"/>
    <cellStyle name="Style 1" xfId="10"/>
  </cellStyles>
  <dxfs count="119">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fgColor auto="1"/>
          <bgColor theme="5" tint="0.39994506668294322"/>
        </patternFill>
      </fill>
    </dxf>
    <dxf>
      <fill>
        <patternFill>
          <bgColor theme="5" tint="0.39994506668294322"/>
        </patternFill>
      </fill>
    </dxf>
    <dxf>
      <fill>
        <patternFill>
          <bgColor theme="5" tint="0.39994506668294322"/>
        </patternFill>
      </fill>
    </dxf>
    <dxf>
      <fill>
        <patternFill>
          <fgColor auto="1"/>
          <bgColor theme="5" tint="0.39994506668294322"/>
        </patternFill>
      </fill>
    </dxf>
    <dxf>
      <fill>
        <patternFill>
          <bgColor theme="5" tint="0.39994506668294322"/>
        </patternFill>
      </fill>
    </dxf>
    <dxf>
      <fill>
        <patternFill>
          <bgColor theme="5" tint="0.39994506668294322"/>
        </patternFill>
      </fill>
    </dxf>
    <dxf>
      <fill>
        <patternFill>
          <fgColor auto="1"/>
          <bgColor theme="5" tint="0.39994506668294322"/>
        </patternFill>
      </fill>
    </dxf>
    <dxf>
      <fill>
        <patternFill>
          <bgColor theme="5" tint="0.39994506668294322"/>
        </patternFill>
      </fill>
    </dxf>
    <dxf>
      <fill>
        <patternFill>
          <bgColor theme="5" tint="0.39994506668294322"/>
        </patternFill>
      </fill>
    </dxf>
    <dxf>
      <fill>
        <patternFill>
          <fgColor auto="1"/>
          <bgColor theme="5" tint="0.39994506668294322"/>
        </patternFill>
      </fill>
    </dxf>
    <dxf>
      <fill>
        <patternFill>
          <bgColor theme="5" tint="0.39994506668294322"/>
        </patternFill>
      </fill>
    </dxf>
    <dxf>
      <fill>
        <patternFill>
          <bgColor theme="5" tint="0.39994506668294322"/>
        </patternFill>
      </fill>
    </dxf>
    <dxf>
      <fill>
        <patternFill>
          <fgColor auto="1"/>
          <bgColor theme="5" tint="0.39994506668294322"/>
        </patternFill>
      </fill>
    </dxf>
    <dxf>
      <fill>
        <patternFill>
          <bgColor theme="5" tint="0.39994506668294322"/>
        </patternFill>
      </fill>
    </dxf>
    <dxf>
      <fill>
        <patternFill>
          <bgColor theme="5" tint="0.39994506668294322"/>
        </patternFill>
      </fill>
    </dxf>
    <dxf>
      <fill>
        <patternFill>
          <fgColor auto="1"/>
          <bgColor theme="5" tint="0.39994506668294322"/>
        </patternFill>
      </fill>
    </dxf>
    <dxf>
      <fill>
        <patternFill>
          <bgColor theme="5" tint="0.39994506668294322"/>
        </patternFill>
      </fill>
    </dxf>
    <dxf>
      <fill>
        <patternFill>
          <bgColor theme="5" tint="0.39994506668294322"/>
        </patternFill>
      </fill>
    </dxf>
    <dxf>
      <fill>
        <patternFill>
          <fgColor auto="1"/>
          <bgColor theme="5" tint="0.39994506668294322"/>
        </patternFill>
      </fill>
    </dxf>
    <dxf>
      <fill>
        <patternFill>
          <bgColor theme="5" tint="0.39994506668294322"/>
        </patternFill>
      </fill>
    </dxf>
    <dxf>
      <fill>
        <patternFill>
          <bgColor theme="5" tint="0.39994506668294322"/>
        </patternFill>
      </fill>
    </dxf>
    <dxf>
      <fill>
        <patternFill>
          <fgColor auto="1"/>
          <bgColor theme="5" tint="0.39994506668294322"/>
        </patternFill>
      </fill>
    </dxf>
    <dxf>
      <fill>
        <patternFill>
          <bgColor theme="5" tint="0.39994506668294322"/>
        </patternFill>
      </fill>
    </dxf>
    <dxf>
      <fill>
        <patternFill>
          <bgColor theme="5" tint="0.39994506668294322"/>
        </patternFill>
      </fill>
    </dxf>
    <dxf>
      <fill>
        <patternFill>
          <fgColor auto="1"/>
          <bgColor theme="5" tint="0.39994506668294322"/>
        </patternFill>
      </fill>
    </dxf>
  </dxfs>
  <tableStyles count="0" defaultTableStyle="TableStyleMedium2" defaultPivotStyle="PivotStyleLight16"/>
  <colors>
    <mruColors>
      <color rgb="FFE8A09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27"/>
    </mc:Choice>
    <mc:Fallback>
      <c:style val="27"/>
    </mc:Fallback>
  </mc:AlternateContent>
  <c:chart>
    <c:title>
      <c:tx>
        <c:rich>
          <a:bodyPr/>
          <a:lstStyle/>
          <a:p>
            <a:pPr>
              <a:defRPr/>
            </a:pPr>
            <a:r>
              <a:rPr lang="en-US"/>
              <a:t>Contribution projet à la performance </a:t>
            </a:r>
          </a:p>
          <a:p>
            <a:pPr>
              <a:defRPr/>
            </a:pPr>
            <a:r>
              <a:rPr lang="en-US"/>
              <a:t>et au service aux publics </a:t>
            </a:r>
          </a:p>
        </c:rich>
      </c:tx>
      <c:layout/>
      <c:overlay val="0"/>
    </c:title>
    <c:autoTitleDeleted val="0"/>
    <c:plotArea>
      <c:layout/>
      <c:scatterChart>
        <c:scatterStyle val="lineMarker"/>
        <c:varyColors val="0"/>
        <c:ser>
          <c:idx val="0"/>
          <c:order val="0"/>
          <c:tx>
            <c:strRef>
              <c:f>Sommaire!$F$12</c:f>
              <c:strCache>
                <c:ptCount val="1"/>
                <c:pt idx="0">
                  <c:v>THEMIS</c:v>
                </c:pt>
              </c:strCache>
            </c:strRef>
          </c:tx>
          <c:spPr>
            <a:ln w="66675">
              <a:noFill/>
            </a:ln>
          </c:spPr>
          <c:dLbls>
            <c:showLegendKey val="0"/>
            <c:showVal val="0"/>
            <c:showCatName val="0"/>
            <c:showSerName val="1"/>
            <c:showPercent val="0"/>
            <c:showBubbleSize val="0"/>
            <c:showLeaderLines val="0"/>
          </c:dLbls>
          <c:xVal>
            <c:numRef>
              <c:f>Restitution!$B$13</c:f>
              <c:numCache>
                <c:formatCode>General</c:formatCode>
                <c:ptCount val="1"/>
                <c:pt idx="0">
                  <c:v>1.5</c:v>
                </c:pt>
              </c:numCache>
            </c:numRef>
          </c:xVal>
          <c:yVal>
            <c:numRef>
              <c:f>Restitution!$B$10</c:f>
              <c:numCache>
                <c:formatCode>General</c:formatCode>
                <c:ptCount val="1"/>
                <c:pt idx="0">
                  <c:v>0.2</c:v>
                </c:pt>
              </c:numCache>
            </c:numRef>
          </c:yVal>
          <c:smooth val="0"/>
        </c:ser>
        <c:dLbls>
          <c:showLegendKey val="0"/>
          <c:showVal val="0"/>
          <c:showCatName val="0"/>
          <c:showSerName val="0"/>
          <c:showPercent val="0"/>
          <c:showBubbleSize val="0"/>
        </c:dLbls>
        <c:axId val="87271296"/>
        <c:axId val="87293952"/>
      </c:scatterChart>
      <c:valAx>
        <c:axId val="87271296"/>
        <c:scaling>
          <c:orientation val="minMax"/>
          <c:max val="3"/>
          <c:min val="0"/>
        </c:scaling>
        <c:delete val="0"/>
        <c:axPos val="b"/>
        <c:majorGridlines/>
        <c:title>
          <c:tx>
            <c:rich>
              <a:bodyPr/>
              <a:lstStyle/>
              <a:p>
                <a:pPr>
                  <a:defRPr sz="1400"/>
                </a:pPr>
                <a:r>
                  <a:rPr lang="en-US" sz="1400"/>
                  <a:t>Performance</a:t>
                </a:r>
              </a:p>
            </c:rich>
          </c:tx>
          <c:layout/>
          <c:overlay val="0"/>
        </c:title>
        <c:numFmt formatCode="General" sourceLinked="1"/>
        <c:majorTickMark val="out"/>
        <c:minorTickMark val="none"/>
        <c:tickLblPos val="nextTo"/>
        <c:crossAx val="87293952"/>
        <c:crosses val="autoZero"/>
        <c:crossBetween val="midCat"/>
        <c:majorUnit val="0.5"/>
        <c:minorUnit val="0.1"/>
      </c:valAx>
      <c:valAx>
        <c:axId val="87293952"/>
        <c:scaling>
          <c:orientation val="minMax"/>
          <c:max val="3"/>
          <c:min val="0"/>
        </c:scaling>
        <c:delete val="0"/>
        <c:axPos val="l"/>
        <c:majorGridlines/>
        <c:title>
          <c:tx>
            <c:rich>
              <a:bodyPr rot="-5400000" vert="horz"/>
              <a:lstStyle/>
              <a:p>
                <a:pPr>
                  <a:defRPr sz="1400"/>
                </a:pPr>
                <a:r>
                  <a:rPr lang="fr-FR" sz="1400"/>
                  <a:t>Service aux publics</a:t>
                </a:r>
              </a:p>
            </c:rich>
          </c:tx>
          <c:layout/>
          <c:overlay val="0"/>
        </c:title>
        <c:numFmt formatCode="General" sourceLinked="1"/>
        <c:majorTickMark val="out"/>
        <c:minorTickMark val="none"/>
        <c:tickLblPos val="nextTo"/>
        <c:crossAx val="87271296"/>
        <c:crosses val="autoZero"/>
        <c:crossBetween val="midCat"/>
        <c:majorUnit val="0.5"/>
        <c:minorUnit val="0.1"/>
      </c:valAx>
    </c:plotArea>
    <c:plotVisOnly val="1"/>
    <c:dispBlanksAs val="gap"/>
    <c:showDLblsOverMax val="0"/>
  </c:chart>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687281976323363"/>
          <c:y val="0.15168368406653482"/>
          <c:w val="0.42330478124438187"/>
          <c:h val="0.63761384669345678"/>
        </c:manualLayout>
      </c:layout>
      <c:radarChart>
        <c:radarStyle val="marker"/>
        <c:varyColors val="0"/>
        <c:ser>
          <c:idx val="0"/>
          <c:order val="0"/>
          <c:tx>
            <c:strRef>
              <c:f>'Restitution graphique'!$B$15</c:f>
              <c:strCache>
                <c:ptCount val="1"/>
                <c:pt idx="0">
                  <c:v>Synthèse de la valeur du projet </c:v>
                </c:pt>
              </c:strCache>
            </c:strRef>
          </c:tx>
          <c:spPr>
            <a:ln w="79375"/>
          </c:spPr>
          <c:dLbls>
            <c:delete val="1"/>
          </c:dLbls>
          <c:cat>
            <c:strRef>
              <c:f>(Restitution!$A$10,Restitution!$A$13,Restitution!$A$18,Restitution!$A$22,Restitution!$A$4)</c:f>
              <c:strCache>
                <c:ptCount val="5"/>
                <c:pt idx="0">
                  <c:v>Service aux publics</c:v>
                </c:pt>
                <c:pt idx="1">
                  <c:v>Performance</c:v>
                </c:pt>
                <c:pt idx="2">
                  <c:v>Nécessité</c:v>
                </c:pt>
                <c:pt idx="3">
                  <c:v>Maîtrise des risques métier</c:v>
                </c:pt>
                <c:pt idx="4">
                  <c:v>Gestion du risque</c:v>
                </c:pt>
              </c:strCache>
            </c:strRef>
          </c:cat>
          <c:val>
            <c:numRef>
              <c:f>(Restitution!$B$10,Restitution!$B$13,Restitution!$B$18,Restitution!$B$22,Restitution!$B$4)</c:f>
              <c:numCache>
                <c:formatCode>General</c:formatCode>
                <c:ptCount val="5"/>
                <c:pt idx="0">
                  <c:v>0.2</c:v>
                </c:pt>
                <c:pt idx="1">
                  <c:v>1.5</c:v>
                </c:pt>
                <c:pt idx="2">
                  <c:v>0</c:v>
                </c:pt>
                <c:pt idx="3" formatCode="0.0">
                  <c:v>2.0238095238095237</c:v>
                </c:pt>
                <c:pt idx="4">
                  <c:v>2.875</c:v>
                </c:pt>
              </c:numCache>
            </c:numRef>
          </c:val>
        </c:ser>
        <c:dLbls>
          <c:showLegendKey val="0"/>
          <c:showVal val="1"/>
          <c:showCatName val="0"/>
          <c:showSerName val="0"/>
          <c:showPercent val="0"/>
          <c:showBubbleSize val="0"/>
        </c:dLbls>
        <c:axId val="87327104"/>
        <c:axId val="87328640"/>
      </c:radarChart>
      <c:catAx>
        <c:axId val="87327104"/>
        <c:scaling>
          <c:orientation val="minMax"/>
        </c:scaling>
        <c:delete val="0"/>
        <c:axPos val="b"/>
        <c:majorGridlines/>
        <c:majorTickMark val="none"/>
        <c:minorTickMark val="none"/>
        <c:tickLblPos val="nextTo"/>
        <c:spPr>
          <a:ln w="9525">
            <a:noFill/>
          </a:ln>
        </c:spPr>
        <c:txPr>
          <a:bodyPr/>
          <a:lstStyle/>
          <a:p>
            <a:pPr>
              <a:defRPr sz="1800" b="1"/>
            </a:pPr>
            <a:endParaRPr lang="fr-FR"/>
          </a:p>
        </c:txPr>
        <c:crossAx val="87328640"/>
        <c:crosses val="autoZero"/>
        <c:auto val="1"/>
        <c:lblAlgn val="ctr"/>
        <c:lblOffset val="100"/>
        <c:noMultiLvlLbl val="0"/>
      </c:catAx>
      <c:valAx>
        <c:axId val="87328640"/>
        <c:scaling>
          <c:orientation val="minMax"/>
          <c:max val="3"/>
          <c:min val="0"/>
        </c:scaling>
        <c:delete val="0"/>
        <c:axPos val="l"/>
        <c:majorGridlines>
          <c:spPr>
            <a:ln w="31750"/>
          </c:spPr>
        </c:majorGridlines>
        <c:numFmt formatCode="General" sourceLinked="1"/>
        <c:majorTickMark val="none"/>
        <c:minorTickMark val="none"/>
        <c:tickLblPos val="nextTo"/>
        <c:txPr>
          <a:bodyPr/>
          <a:lstStyle/>
          <a:p>
            <a:pPr>
              <a:defRPr sz="1400"/>
            </a:pPr>
            <a:endParaRPr lang="fr-FR"/>
          </a:p>
        </c:txPr>
        <c:crossAx val="87327104"/>
        <c:crosses val="autoZero"/>
        <c:crossBetween val="between"/>
        <c:majorUnit val="1"/>
        <c:minorUnit val="0.5"/>
      </c:valAx>
      <c:spPr>
        <a:noFill/>
      </c:spPr>
    </c:plotArea>
    <c:plotVisOnly val="1"/>
    <c:dispBlanksAs val="gap"/>
    <c:showDLblsOverMax val="0"/>
  </c:chart>
  <c:spPr>
    <a:ln>
      <a:solidFill>
        <a:schemeClr val="bg1">
          <a:lumMod val="75000"/>
        </a:schemeClr>
      </a:solidFill>
    </a:ln>
  </c:spPr>
  <c:txPr>
    <a:bodyPr/>
    <a:lstStyle/>
    <a:p>
      <a:pPr>
        <a:defRPr sz="1800"/>
      </a:pPr>
      <a:endParaRPr lang="fr-F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8" Type="http://schemas.openxmlformats.org/officeDocument/2006/relationships/image" Target="../media/image6.emf"/><Relationship Id="rId3" Type="http://schemas.openxmlformats.org/officeDocument/2006/relationships/image" Target="../media/image3.emf"/><Relationship Id="rId7" Type="http://schemas.openxmlformats.org/officeDocument/2006/relationships/image" Target="../media/image5.emf"/><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emf"/><Relationship Id="rId9" Type="http://schemas.openxmlformats.org/officeDocument/2006/relationships/image" Target="../media/image7.emf"/></Relationships>
</file>

<file path=xl/drawings/_rels/vmlDrawing1.v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 Id="rId9" Type="http://schemas.openxmlformats.org/officeDocument/2006/relationships/image" Target="../media/image16.emf"/></Relationships>
</file>

<file path=xl/drawings/drawing1.xml><?xml version="1.0" encoding="utf-8"?>
<xdr:wsDr xmlns:xdr="http://schemas.openxmlformats.org/drawingml/2006/spreadsheetDrawing" xmlns:a="http://schemas.openxmlformats.org/drawingml/2006/main">
  <xdr:twoCellAnchor editAs="oneCell">
    <xdr:from>
      <xdr:col>1</xdr:col>
      <xdr:colOff>22412</xdr:colOff>
      <xdr:row>1</xdr:row>
      <xdr:rowOff>38516</xdr:rowOff>
    </xdr:from>
    <xdr:to>
      <xdr:col>4</xdr:col>
      <xdr:colOff>257735</xdr:colOff>
      <xdr:row>7</xdr:row>
      <xdr:rowOff>25214</xdr:rowOff>
    </xdr:to>
    <xdr:pic>
      <xdr:nvPicPr>
        <xdr:cNvPr id="3" name="Imag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84412" y="240222"/>
          <a:ext cx="2521323" cy="13398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49259</xdr:colOff>
      <xdr:row>1</xdr:row>
      <xdr:rowOff>47624</xdr:rowOff>
    </xdr:from>
    <xdr:to>
      <xdr:col>1</xdr:col>
      <xdr:colOff>2365374</xdr:colOff>
      <xdr:row>5</xdr:row>
      <xdr:rowOff>47625</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1259" y="533399"/>
          <a:ext cx="2316115" cy="1079501"/>
        </a:xfrm>
        <a:prstGeom prst="rect">
          <a:avLst/>
        </a:prstGeom>
      </xdr:spPr>
    </xdr:pic>
    <xdr:clientData/>
  </xdr:twoCellAnchor>
  <xdr:twoCellAnchor editAs="oneCell">
    <xdr:from>
      <xdr:col>1</xdr:col>
      <xdr:colOff>49259</xdr:colOff>
      <xdr:row>1</xdr:row>
      <xdr:rowOff>47624</xdr:rowOff>
    </xdr:from>
    <xdr:to>
      <xdr:col>1</xdr:col>
      <xdr:colOff>2365374</xdr:colOff>
      <xdr:row>5</xdr:row>
      <xdr:rowOff>47625</xdr:rowOff>
    </xdr:to>
    <xdr:pic>
      <xdr:nvPicPr>
        <xdr:cNvPr id="3" name="Imag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1259" y="571499"/>
          <a:ext cx="2316115" cy="1095376"/>
        </a:xfrm>
        <a:prstGeom prst="rect">
          <a:avLst/>
        </a:prstGeom>
      </xdr:spPr>
    </xdr:pic>
    <xdr:clientData/>
  </xdr:twoCellAnchor>
  <xdr:twoCellAnchor editAs="oneCell">
    <xdr:from>
      <xdr:col>1</xdr:col>
      <xdr:colOff>49259</xdr:colOff>
      <xdr:row>1</xdr:row>
      <xdr:rowOff>47624</xdr:rowOff>
    </xdr:from>
    <xdr:to>
      <xdr:col>1</xdr:col>
      <xdr:colOff>2365374</xdr:colOff>
      <xdr:row>5</xdr:row>
      <xdr:rowOff>47625</xdr:rowOff>
    </xdr:to>
    <xdr:pic>
      <xdr:nvPicPr>
        <xdr:cNvPr id="4" name="Imag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1259" y="571499"/>
          <a:ext cx="2316115" cy="1095376"/>
        </a:xfrm>
        <a:prstGeom prst="rect">
          <a:avLst/>
        </a:prstGeom>
      </xdr:spPr>
    </xdr:pic>
    <xdr:clientData/>
  </xdr:twoCellAnchor>
  <xdr:twoCellAnchor editAs="oneCell">
    <xdr:from>
      <xdr:col>1</xdr:col>
      <xdr:colOff>49259</xdr:colOff>
      <xdr:row>1</xdr:row>
      <xdr:rowOff>47624</xdr:rowOff>
    </xdr:from>
    <xdr:to>
      <xdr:col>1</xdr:col>
      <xdr:colOff>2365374</xdr:colOff>
      <xdr:row>5</xdr:row>
      <xdr:rowOff>47625</xdr:rowOff>
    </xdr:to>
    <xdr:pic>
      <xdr:nvPicPr>
        <xdr:cNvPr id="5" name="Imag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1259" y="571499"/>
          <a:ext cx="2316115" cy="1095376"/>
        </a:xfrm>
        <a:prstGeom prst="rect">
          <a:avLst/>
        </a:prstGeom>
      </xdr:spPr>
    </xdr:pic>
    <xdr:clientData/>
  </xdr:twoCellAnchor>
  <xdr:twoCellAnchor editAs="oneCell">
    <xdr:from>
      <xdr:col>1</xdr:col>
      <xdr:colOff>49259</xdr:colOff>
      <xdr:row>1</xdr:row>
      <xdr:rowOff>47624</xdr:rowOff>
    </xdr:from>
    <xdr:to>
      <xdr:col>1</xdr:col>
      <xdr:colOff>3164985</xdr:colOff>
      <xdr:row>7</xdr:row>
      <xdr:rowOff>222249</xdr:rowOff>
    </xdr:to>
    <xdr:pic>
      <xdr:nvPicPr>
        <xdr:cNvPr id="6" name="Imag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1259" y="571499"/>
          <a:ext cx="3115726" cy="1822451"/>
        </a:xfrm>
        <a:prstGeom prst="rect">
          <a:avLst/>
        </a:prstGeom>
      </xdr:spPr>
    </xdr:pic>
    <xdr:clientData/>
  </xdr:twoCellAnchor>
  <xdr:twoCellAnchor editAs="oneCell">
    <xdr:from>
      <xdr:col>1</xdr:col>
      <xdr:colOff>49259</xdr:colOff>
      <xdr:row>1</xdr:row>
      <xdr:rowOff>47624</xdr:rowOff>
    </xdr:from>
    <xdr:to>
      <xdr:col>1</xdr:col>
      <xdr:colOff>3164985</xdr:colOff>
      <xdr:row>7</xdr:row>
      <xdr:rowOff>222249</xdr:rowOff>
    </xdr:to>
    <xdr:pic>
      <xdr:nvPicPr>
        <xdr:cNvPr id="7" name="Imag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1259" y="571499"/>
          <a:ext cx="3115726" cy="18224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49259</xdr:colOff>
      <xdr:row>1</xdr:row>
      <xdr:rowOff>47624</xdr:rowOff>
    </xdr:from>
    <xdr:to>
      <xdr:col>1</xdr:col>
      <xdr:colOff>3164985</xdr:colOff>
      <xdr:row>7</xdr:row>
      <xdr:rowOff>222249</xdr:rowOff>
    </xdr:to>
    <xdr:pic>
      <xdr:nvPicPr>
        <xdr:cNvPr id="3" name="Imag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1259" y="539749"/>
          <a:ext cx="3115726" cy="17938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49259</xdr:colOff>
      <xdr:row>1</xdr:row>
      <xdr:rowOff>47624</xdr:rowOff>
    </xdr:from>
    <xdr:to>
      <xdr:col>1</xdr:col>
      <xdr:colOff>2365374</xdr:colOff>
      <xdr:row>5</xdr:row>
      <xdr:rowOff>47625</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1259" y="533399"/>
          <a:ext cx="2316115" cy="1079501"/>
        </a:xfrm>
        <a:prstGeom prst="rect">
          <a:avLst/>
        </a:prstGeom>
      </xdr:spPr>
    </xdr:pic>
    <xdr:clientData/>
  </xdr:twoCellAnchor>
  <xdr:twoCellAnchor editAs="oneCell">
    <xdr:from>
      <xdr:col>1</xdr:col>
      <xdr:colOff>49259</xdr:colOff>
      <xdr:row>1</xdr:row>
      <xdr:rowOff>47624</xdr:rowOff>
    </xdr:from>
    <xdr:to>
      <xdr:col>1</xdr:col>
      <xdr:colOff>3164985</xdr:colOff>
      <xdr:row>7</xdr:row>
      <xdr:rowOff>222250</xdr:rowOff>
    </xdr:to>
    <xdr:pic>
      <xdr:nvPicPr>
        <xdr:cNvPr id="3" name="Imag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1259" y="533399"/>
          <a:ext cx="3115726" cy="1822451"/>
        </a:xfrm>
        <a:prstGeom prst="rect">
          <a:avLst/>
        </a:prstGeom>
      </xdr:spPr>
    </xdr:pic>
    <xdr:clientData/>
  </xdr:twoCellAnchor>
  <xdr:twoCellAnchor editAs="oneCell">
    <xdr:from>
      <xdr:col>1</xdr:col>
      <xdr:colOff>49259</xdr:colOff>
      <xdr:row>1</xdr:row>
      <xdr:rowOff>47624</xdr:rowOff>
    </xdr:from>
    <xdr:to>
      <xdr:col>1</xdr:col>
      <xdr:colOff>3164985</xdr:colOff>
      <xdr:row>7</xdr:row>
      <xdr:rowOff>222250</xdr:rowOff>
    </xdr:to>
    <xdr:pic>
      <xdr:nvPicPr>
        <xdr:cNvPr id="4" name="Imag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1259" y="533399"/>
          <a:ext cx="3115726" cy="182245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49259</xdr:colOff>
      <xdr:row>1</xdr:row>
      <xdr:rowOff>47624</xdr:rowOff>
    </xdr:from>
    <xdr:to>
      <xdr:col>1</xdr:col>
      <xdr:colOff>2365374</xdr:colOff>
      <xdr:row>5</xdr:row>
      <xdr:rowOff>47624</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1259" y="533399"/>
          <a:ext cx="2316115" cy="1079501"/>
        </a:xfrm>
        <a:prstGeom prst="rect">
          <a:avLst/>
        </a:prstGeom>
      </xdr:spPr>
    </xdr:pic>
    <xdr:clientData/>
  </xdr:twoCellAnchor>
  <xdr:twoCellAnchor editAs="oneCell">
    <xdr:from>
      <xdr:col>1</xdr:col>
      <xdr:colOff>49259</xdr:colOff>
      <xdr:row>1</xdr:row>
      <xdr:rowOff>47624</xdr:rowOff>
    </xdr:from>
    <xdr:to>
      <xdr:col>1</xdr:col>
      <xdr:colOff>2365374</xdr:colOff>
      <xdr:row>5</xdr:row>
      <xdr:rowOff>47624</xdr:rowOff>
    </xdr:to>
    <xdr:pic>
      <xdr:nvPicPr>
        <xdr:cNvPr id="3" name="Imag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1259" y="466724"/>
          <a:ext cx="2316115" cy="1095376"/>
        </a:xfrm>
        <a:prstGeom prst="rect">
          <a:avLst/>
        </a:prstGeom>
      </xdr:spPr>
    </xdr:pic>
    <xdr:clientData/>
  </xdr:twoCellAnchor>
  <xdr:twoCellAnchor editAs="oneCell">
    <xdr:from>
      <xdr:col>1</xdr:col>
      <xdr:colOff>49259</xdr:colOff>
      <xdr:row>1</xdr:row>
      <xdr:rowOff>47624</xdr:rowOff>
    </xdr:from>
    <xdr:to>
      <xdr:col>1</xdr:col>
      <xdr:colOff>3164985</xdr:colOff>
      <xdr:row>7</xdr:row>
      <xdr:rowOff>222249</xdr:rowOff>
    </xdr:to>
    <xdr:pic>
      <xdr:nvPicPr>
        <xdr:cNvPr id="4" name="Imag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1259" y="466724"/>
          <a:ext cx="3115726" cy="1822451"/>
        </a:xfrm>
        <a:prstGeom prst="rect">
          <a:avLst/>
        </a:prstGeom>
      </xdr:spPr>
    </xdr:pic>
    <xdr:clientData/>
  </xdr:twoCellAnchor>
  <xdr:twoCellAnchor editAs="oneCell">
    <xdr:from>
      <xdr:col>1</xdr:col>
      <xdr:colOff>49259</xdr:colOff>
      <xdr:row>1</xdr:row>
      <xdr:rowOff>47624</xdr:rowOff>
    </xdr:from>
    <xdr:to>
      <xdr:col>1</xdr:col>
      <xdr:colOff>3164985</xdr:colOff>
      <xdr:row>7</xdr:row>
      <xdr:rowOff>222249</xdr:rowOff>
    </xdr:to>
    <xdr:pic>
      <xdr:nvPicPr>
        <xdr:cNvPr id="5" name="Imag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1259" y="466724"/>
          <a:ext cx="3115726" cy="182245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49259</xdr:colOff>
      <xdr:row>1</xdr:row>
      <xdr:rowOff>47624</xdr:rowOff>
    </xdr:from>
    <xdr:to>
      <xdr:col>1</xdr:col>
      <xdr:colOff>2365374</xdr:colOff>
      <xdr:row>5</xdr:row>
      <xdr:rowOff>47624</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1259" y="533399"/>
          <a:ext cx="2316115" cy="1079501"/>
        </a:xfrm>
        <a:prstGeom prst="rect">
          <a:avLst/>
        </a:prstGeom>
      </xdr:spPr>
    </xdr:pic>
    <xdr:clientData/>
  </xdr:twoCellAnchor>
  <xdr:twoCellAnchor editAs="oneCell">
    <xdr:from>
      <xdr:col>1</xdr:col>
      <xdr:colOff>49259</xdr:colOff>
      <xdr:row>1</xdr:row>
      <xdr:rowOff>47624</xdr:rowOff>
    </xdr:from>
    <xdr:to>
      <xdr:col>1</xdr:col>
      <xdr:colOff>2365374</xdr:colOff>
      <xdr:row>5</xdr:row>
      <xdr:rowOff>47624</xdr:rowOff>
    </xdr:to>
    <xdr:pic>
      <xdr:nvPicPr>
        <xdr:cNvPr id="3" name="Imag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1259" y="285749"/>
          <a:ext cx="2316115" cy="1095376"/>
        </a:xfrm>
        <a:prstGeom prst="rect">
          <a:avLst/>
        </a:prstGeom>
      </xdr:spPr>
    </xdr:pic>
    <xdr:clientData/>
  </xdr:twoCellAnchor>
  <xdr:twoCellAnchor editAs="oneCell">
    <xdr:from>
      <xdr:col>1</xdr:col>
      <xdr:colOff>49259</xdr:colOff>
      <xdr:row>1</xdr:row>
      <xdr:rowOff>47624</xdr:rowOff>
    </xdr:from>
    <xdr:to>
      <xdr:col>1</xdr:col>
      <xdr:colOff>2365374</xdr:colOff>
      <xdr:row>5</xdr:row>
      <xdr:rowOff>47624</xdr:rowOff>
    </xdr:to>
    <xdr:pic>
      <xdr:nvPicPr>
        <xdr:cNvPr id="4" name="Imag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1259" y="285749"/>
          <a:ext cx="2316115" cy="1095376"/>
        </a:xfrm>
        <a:prstGeom prst="rect">
          <a:avLst/>
        </a:prstGeom>
      </xdr:spPr>
    </xdr:pic>
    <xdr:clientData/>
  </xdr:twoCellAnchor>
  <xdr:twoCellAnchor editAs="oneCell">
    <xdr:from>
      <xdr:col>1</xdr:col>
      <xdr:colOff>49259</xdr:colOff>
      <xdr:row>1</xdr:row>
      <xdr:rowOff>47624</xdr:rowOff>
    </xdr:from>
    <xdr:to>
      <xdr:col>1</xdr:col>
      <xdr:colOff>3164985</xdr:colOff>
      <xdr:row>7</xdr:row>
      <xdr:rowOff>222249</xdr:rowOff>
    </xdr:to>
    <xdr:pic>
      <xdr:nvPicPr>
        <xdr:cNvPr id="5" name="Imag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1259" y="285749"/>
          <a:ext cx="3115726" cy="1822451"/>
        </a:xfrm>
        <a:prstGeom prst="rect">
          <a:avLst/>
        </a:prstGeom>
      </xdr:spPr>
    </xdr:pic>
    <xdr:clientData/>
  </xdr:twoCellAnchor>
  <xdr:twoCellAnchor editAs="oneCell">
    <xdr:from>
      <xdr:col>1</xdr:col>
      <xdr:colOff>49259</xdr:colOff>
      <xdr:row>1</xdr:row>
      <xdr:rowOff>47624</xdr:rowOff>
    </xdr:from>
    <xdr:to>
      <xdr:col>1</xdr:col>
      <xdr:colOff>3164985</xdr:colOff>
      <xdr:row>7</xdr:row>
      <xdr:rowOff>222249</xdr:rowOff>
    </xdr:to>
    <xdr:pic>
      <xdr:nvPicPr>
        <xdr:cNvPr id="6" name="Imag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1259" y="285749"/>
          <a:ext cx="3115726" cy="182245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132603</xdr:colOff>
      <xdr:row>1</xdr:row>
      <xdr:rowOff>119061</xdr:rowOff>
    </xdr:from>
    <xdr:to>
      <xdr:col>1</xdr:col>
      <xdr:colOff>2764489</xdr:colOff>
      <xdr:row>7</xdr:row>
      <xdr:rowOff>59531</xdr:rowOff>
    </xdr:to>
    <xdr:pic>
      <xdr:nvPicPr>
        <xdr:cNvPr id="6" name="Imag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4603" y="345280"/>
          <a:ext cx="2631886" cy="1571626"/>
        </a:xfrm>
        <a:prstGeom prst="rect">
          <a:avLst/>
        </a:prstGeom>
      </xdr:spPr>
    </xdr:pic>
    <xdr:clientData/>
  </xdr:twoCellAnchor>
  <mc:AlternateContent xmlns:mc="http://schemas.openxmlformats.org/markup-compatibility/2006">
    <mc:Choice xmlns:a14="http://schemas.microsoft.com/office/drawing/2010/main" Requires="a14">
      <xdr:twoCellAnchor>
        <xdr:from>
          <xdr:col>3</xdr:col>
          <xdr:colOff>866099</xdr:colOff>
          <xdr:row>11</xdr:row>
          <xdr:rowOff>595313</xdr:rowOff>
        </xdr:from>
        <xdr:to>
          <xdr:col>3</xdr:col>
          <xdr:colOff>1625838</xdr:colOff>
          <xdr:row>11</xdr:row>
          <xdr:rowOff>881062</xdr:rowOff>
        </xdr:to>
        <xdr:pic>
          <xdr:nvPicPr>
            <xdr:cNvPr id="9" name="Image 8"/>
            <xdr:cNvPicPr>
              <a:picLocks noChangeAspect="1"/>
              <a:extLst>
                <a:ext uri="{84589F7E-364E-4C9E-8A38-B11213B215E9}">
                  <a14:cameraTool cellRange="$C$25" spid="_x0000_s27920"/>
                </a:ext>
              </a:extLst>
            </xdr:cNvPicPr>
          </xdr:nvPicPr>
          <xdr:blipFill>
            <a:blip xmlns:r="http://schemas.openxmlformats.org/officeDocument/2006/relationships" r:embed="rId2"/>
            <a:stretch>
              <a:fillRect/>
            </a:stretch>
          </xdr:blipFill>
          <xdr:spPr>
            <a:xfrm>
              <a:off x="5450005" y="3810001"/>
              <a:ext cx="759739" cy="285749"/>
            </a:xfrm>
            <a:prstGeom prst="rect">
              <a:avLst/>
            </a:prstGeom>
            <a:scene3d>
              <a:camera prst="orthographicFront"/>
              <a:lightRig rig="threePt" dir="t"/>
            </a:scene3d>
            <a:sp3d>
              <a:bevelT/>
            </a:sp3d>
          </xdr:spPr>
        </xdr:pic>
        <xdr:clientData/>
      </xdr:twoCellAnchor>
    </mc:Choice>
    <mc:Fallback/>
  </mc:AlternateContent>
  <mc:AlternateContent xmlns:mc="http://schemas.openxmlformats.org/markup-compatibility/2006">
    <mc:Choice xmlns:a14="http://schemas.microsoft.com/office/drawing/2010/main" Requires="a14">
      <xdr:twoCellAnchor>
        <xdr:from>
          <xdr:col>3</xdr:col>
          <xdr:colOff>1601704</xdr:colOff>
          <xdr:row>11</xdr:row>
          <xdr:rowOff>1612106</xdr:rowOff>
        </xdr:from>
        <xdr:to>
          <xdr:col>3</xdr:col>
          <xdr:colOff>2361443</xdr:colOff>
          <xdr:row>11</xdr:row>
          <xdr:rowOff>1897855</xdr:rowOff>
        </xdr:to>
        <xdr:pic>
          <xdr:nvPicPr>
            <xdr:cNvPr id="12" name="Image 11"/>
            <xdr:cNvPicPr>
              <a:picLocks noChangeAspect="1"/>
              <a:extLst>
                <a:ext uri="{84589F7E-364E-4C9E-8A38-B11213B215E9}">
                  <a14:cameraTool cellRange="$C$29" spid="_x0000_s27921"/>
                </a:ext>
              </a:extLst>
            </xdr:cNvPicPr>
          </xdr:nvPicPr>
          <xdr:blipFill>
            <a:blip xmlns:r="http://schemas.openxmlformats.org/officeDocument/2006/relationships" r:embed="rId3"/>
            <a:stretch>
              <a:fillRect/>
            </a:stretch>
          </xdr:blipFill>
          <xdr:spPr>
            <a:xfrm>
              <a:off x="6185610" y="4826794"/>
              <a:ext cx="759739" cy="285749"/>
            </a:xfrm>
            <a:prstGeom prst="rect">
              <a:avLst/>
            </a:prstGeom>
            <a:scene3d>
              <a:camera prst="orthographicFront"/>
              <a:lightRig rig="threePt" dir="t"/>
            </a:scene3d>
            <a:sp3d>
              <a:bevelT/>
            </a:sp3d>
          </xdr:spPr>
        </xdr:pic>
        <xdr:clientData/>
      </xdr:twoCellAnchor>
    </mc:Choice>
    <mc:Fallback/>
  </mc:AlternateContent>
  <mc:AlternateContent xmlns:mc="http://schemas.openxmlformats.org/markup-compatibility/2006">
    <mc:Choice xmlns:a14="http://schemas.microsoft.com/office/drawing/2010/main" Requires="a14">
      <xdr:twoCellAnchor>
        <xdr:from>
          <xdr:col>3</xdr:col>
          <xdr:colOff>1274871</xdr:colOff>
          <xdr:row>11</xdr:row>
          <xdr:rowOff>3419475</xdr:rowOff>
        </xdr:from>
        <xdr:to>
          <xdr:col>3</xdr:col>
          <xdr:colOff>2034610</xdr:colOff>
          <xdr:row>11</xdr:row>
          <xdr:rowOff>3705224</xdr:rowOff>
        </xdr:to>
        <xdr:pic>
          <xdr:nvPicPr>
            <xdr:cNvPr id="13" name="Image 12"/>
            <xdr:cNvPicPr>
              <a:picLocks noChangeAspect="1"/>
              <a:extLst>
                <a:ext uri="{84589F7E-364E-4C9E-8A38-B11213B215E9}">
                  <a14:cameraTool cellRange="$C$35" spid="_x0000_s27922"/>
                </a:ext>
              </a:extLst>
            </xdr:cNvPicPr>
          </xdr:nvPicPr>
          <xdr:blipFill>
            <a:blip xmlns:r="http://schemas.openxmlformats.org/officeDocument/2006/relationships" r:embed="rId4"/>
            <a:stretch>
              <a:fillRect/>
            </a:stretch>
          </xdr:blipFill>
          <xdr:spPr>
            <a:xfrm>
              <a:off x="5858777" y="6634163"/>
              <a:ext cx="759739" cy="285749"/>
            </a:xfrm>
            <a:prstGeom prst="rect">
              <a:avLst/>
            </a:prstGeom>
            <a:scene3d>
              <a:camera prst="orthographicFront"/>
              <a:lightRig rig="threePt" dir="t"/>
            </a:scene3d>
            <a:sp3d>
              <a:bevelT/>
            </a:sp3d>
          </xdr:spPr>
        </xdr:pic>
        <xdr:clientData/>
      </xdr:twoCellAnchor>
    </mc:Choice>
    <mc:Fallback/>
  </mc:AlternateContent>
  <xdr:oneCellAnchor>
    <xdr:from>
      <xdr:col>5</xdr:col>
      <xdr:colOff>71437</xdr:colOff>
      <xdr:row>14</xdr:row>
      <xdr:rowOff>0</xdr:rowOff>
    </xdr:from>
    <xdr:ext cx="2095501" cy="2190750"/>
    <xdr:sp macro="" textlink="">
      <xdr:nvSpPr>
        <xdr:cNvPr id="2" name="ZoneTexte 1"/>
        <xdr:cNvSpPr txBox="1"/>
      </xdr:nvSpPr>
      <xdr:spPr>
        <a:xfrm>
          <a:off x="12084843" y="7691438"/>
          <a:ext cx="2095501" cy="2190750"/>
        </a:xfrm>
        <a:prstGeom prst="roundRect">
          <a:avLst/>
        </a:prstGeom>
        <a:solidFill>
          <a:srgbClr val="E8A098"/>
        </a:solidFill>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r>
            <a:rPr lang="fr-FR" sz="1100"/>
            <a:t>Attention</a:t>
          </a:r>
        </a:p>
        <a:p>
          <a:endParaRPr lang="fr-FR" sz="1100"/>
        </a:p>
        <a:p>
          <a:r>
            <a:rPr lang="fr-FR" sz="1100"/>
            <a:t>Pour mettre à jour l'affichage des objectifs du projet  qui ont été saisis dans les différents onglets, sélectionner les lignes du tableau et sur le bandeau Accueil d'EXCEL, sélectionner Format puis Ajuster la hauteur des lignes</a:t>
          </a:r>
        </a:p>
      </xdr:txBody>
    </xdr:sp>
    <xdr:clientData/>
  </xdr:oneCellAnchor>
  <xdr:twoCellAnchor editAs="absolute">
    <xdr:from>
      <xdr:col>3</xdr:col>
      <xdr:colOff>3226594</xdr:colOff>
      <xdr:row>12</xdr:row>
      <xdr:rowOff>11906</xdr:rowOff>
    </xdr:from>
    <xdr:to>
      <xdr:col>7</xdr:col>
      <xdr:colOff>654844</xdr:colOff>
      <xdr:row>13</xdr:row>
      <xdr:rowOff>0</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twoCellAnchor>
  <xdr:twoCellAnchor>
    <xdr:from>
      <xdr:col>11</xdr:col>
      <xdr:colOff>107155</xdr:colOff>
      <xdr:row>64</xdr:row>
      <xdr:rowOff>171788</xdr:rowOff>
    </xdr:from>
    <xdr:to>
      <xdr:col>20</xdr:col>
      <xdr:colOff>721188</xdr:colOff>
      <xdr:row>86</xdr:row>
      <xdr:rowOff>679</xdr:rowOff>
    </xdr:to>
    <xdr:grpSp>
      <xdr:nvGrpSpPr>
        <xdr:cNvPr id="3" name="Groupe 2"/>
        <xdr:cNvGrpSpPr/>
      </xdr:nvGrpSpPr>
      <xdr:grpSpPr>
        <a:xfrm>
          <a:off x="16930686" y="18328819"/>
          <a:ext cx="7472033" cy="4019891"/>
          <a:chOff x="16930686" y="17959726"/>
          <a:chExt cx="7472033" cy="4019891"/>
        </a:xfrm>
      </xdr:grpSpPr>
      <xdr:graphicFrame macro="">
        <xdr:nvGraphicFramePr>
          <xdr:cNvPr id="19" name="Graphique 18"/>
          <xdr:cNvGraphicFramePr>
            <a:graphicFrameLocks/>
          </xdr:cNvGraphicFramePr>
        </xdr:nvGraphicFramePr>
        <xdr:xfrm>
          <a:off x="16930686" y="17959726"/>
          <a:ext cx="7472033" cy="4019891"/>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xmlns:a14="http://schemas.microsoft.com/office/drawing/2010/main">
        <mc:Choice Requires="a14">
          <xdr:pic>
            <xdr:nvPicPr>
              <xdr:cNvPr id="11" name="Image 10"/>
              <xdr:cNvPicPr>
                <a:picLocks noChangeAspect="1"/>
                <a:extLst>
                  <a:ext uri="{84589F7E-364E-4C9E-8A38-B11213B215E9}">
                    <a14:cameraTool cellRange="$C$40" spid="_x0000_s27923"/>
                  </a:ext>
                </a:extLst>
              </xdr:cNvPicPr>
            </xdr:nvPicPr>
            <xdr:blipFill>
              <a:blip xmlns:r="http://schemas.openxmlformats.org/officeDocument/2006/relationships" r:embed="rId7"/>
              <a:stretch>
                <a:fillRect/>
              </a:stretch>
            </xdr:blipFill>
            <xdr:spPr>
              <a:xfrm>
                <a:off x="18850979" y="21247689"/>
                <a:ext cx="778252" cy="301312"/>
              </a:xfrm>
              <a:prstGeom prst="rect">
                <a:avLst/>
              </a:prstGeom>
              <a:scene3d>
                <a:camera prst="orthographicFront"/>
                <a:lightRig rig="threePt" dir="t"/>
              </a:scene3d>
              <a:sp3d>
                <a:bevelT/>
              </a:sp3d>
            </xdr:spPr>
          </xdr:pic>
        </mc:Choice>
        <mc:Fallback xmlns=""/>
      </mc:AlternateContent>
      <mc:AlternateContent xmlns:mc="http://schemas.openxmlformats.org/markup-compatibility/2006" xmlns:a14="http://schemas.microsoft.com/office/drawing/2010/main">
        <mc:Choice Requires="a14">
          <xdr:pic>
            <xdr:nvPicPr>
              <xdr:cNvPr id="14" name="Image 13"/>
              <xdr:cNvPicPr>
                <a:picLocks noChangeAspect="1"/>
                <a:extLst>
                  <a:ext uri="{84589F7E-364E-4C9E-8A38-B11213B215E9}">
                    <a14:cameraTool cellRange="$C$18" spid="_x0000_s27924"/>
                  </a:ext>
                </a:extLst>
              </xdr:cNvPicPr>
            </xdr:nvPicPr>
            <xdr:blipFill>
              <a:blip xmlns:r="http://schemas.openxmlformats.org/officeDocument/2006/relationships" r:embed="rId8"/>
              <a:stretch>
                <a:fillRect/>
              </a:stretch>
            </xdr:blipFill>
            <xdr:spPr>
              <a:xfrm>
                <a:off x="18216371" y="19611425"/>
                <a:ext cx="778252" cy="301312"/>
              </a:xfrm>
              <a:prstGeom prst="rect">
                <a:avLst/>
              </a:prstGeom>
              <a:scene3d>
                <a:camera prst="orthographicFront"/>
                <a:lightRig rig="threePt" dir="t"/>
              </a:scene3d>
              <a:sp3d>
                <a:bevelT/>
              </a:sp3d>
            </xdr:spPr>
          </xdr:pic>
        </mc:Choice>
        <mc:Fallback xmlns=""/>
      </mc:AlternateContent>
      <mc:AlternateContent xmlns:mc="http://schemas.openxmlformats.org/markup-compatibility/2006" xmlns:a14="http://schemas.microsoft.com/office/drawing/2010/main">
        <mc:Choice Requires="a14">
          <xdr:pic>
            <xdr:nvPicPr>
              <xdr:cNvPr id="15" name="Image 14"/>
              <xdr:cNvPicPr>
                <a:picLocks noChangeAspect="1"/>
                <a:extLst>
                  <a:ext uri="{84589F7E-364E-4C9E-8A38-B11213B215E9}">
                    <a14:cameraTool cellRange="$C$25" spid="_x0000_s27925"/>
                  </a:ext>
                </a:extLst>
              </xdr:cNvPicPr>
            </xdr:nvPicPr>
            <xdr:blipFill>
              <a:blip xmlns:r="http://schemas.openxmlformats.org/officeDocument/2006/relationships" r:embed="rId2"/>
              <a:stretch>
                <a:fillRect/>
              </a:stretch>
            </xdr:blipFill>
            <xdr:spPr>
              <a:xfrm>
                <a:off x="21224481" y="18193920"/>
                <a:ext cx="778252" cy="301312"/>
              </a:xfrm>
              <a:prstGeom prst="rect">
                <a:avLst/>
              </a:prstGeom>
              <a:scene3d>
                <a:camera prst="orthographicFront"/>
                <a:lightRig rig="threePt" dir="t"/>
              </a:scene3d>
              <a:sp3d>
                <a:bevelT/>
              </a:sp3d>
            </xdr:spPr>
          </xdr:pic>
        </mc:Choice>
        <mc:Fallback xmlns=""/>
      </mc:AlternateContent>
      <mc:AlternateContent xmlns:mc="http://schemas.openxmlformats.org/markup-compatibility/2006" xmlns:a14="http://schemas.microsoft.com/office/drawing/2010/main">
        <mc:Choice Requires="a14">
          <xdr:pic>
            <xdr:nvPicPr>
              <xdr:cNvPr id="16" name="Image 15"/>
              <xdr:cNvPicPr>
                <a:picLocks noChangeAspect="1"/>
                <a:extLst>
                  <a:ext uri="{84589F7E-364E-4C9E-8A38-B11213B215E9}">
                    <a14:cameraTool cellRange="$C$29" spid="_x0000_s27926"/>
                  </a:ext>
                </a:extLst>
              </xdr:cNvPicPr>
            </xdr:nvPicPr>
            <xdr:blipFill>
              <a:blip xmlns:r="http://schemas.openxmlformats.org/officeDocument/2006/relationships" r:embed="rId3"/>
              <a:stretch>
                <a:fillRect/>
              </a:stretch>
            </xdr:blipFill>
            <xdr:spPr>
              <a:xfrm>
                <a:off x="22314969" y="19579395"/>
                <a:ext cx="778252" cy="301312"/>
              </a:xfrm>
              <a:prstGeom prst="rect">
                <a:avLst/>
              </a:prstGeom>
              <a:scene3d>
                <a:camera prst="orthographicFront"/>
                <a:lightRig rig="threePt" dir="t"/>
              </a:scene3d>
              <a:sp3d>
                <a:bevelT/>
              </a:sp3d>
            </xdr:spPr>
          </xdr:pic>
        </mc:Choice>
        <mc:Fallback xmlns=""/>
      </mc:AlternateContent>
      <mc:AlternateContent xmlns:mc="http://schemas.openxmlformats.org/markup-compatibility/2006" xmlns:a14="http://schemas.microsoft.com/office/drawing/2010/main">
        <mc:Choice Requires="a14">
          <xdr:pic>
            <xdr:nvPicPr>
              <xdr:cNvPr id="17" name="Image 16"/>
              <xdr:cNvPicPr>
                <a:picLocks noChangeAspect="1"/>
                <a:extLst>
                  <a:ext uri="{84589F7E-364E-4C9E-8A38-B11213B215E9}">
                    <a14:cameraTool cellRange="$C$35" spid="_x0000_s27927"/>
                  </a:ext>
                </a:extLst>
              </xdr:cNvPicPr>
            </xdr:nvPicPr>
            <xdr:blipFill>
              <a:blip xmlns:r="http://schemas.openxmlformats.org/officeDocument/2006/relationships" r:embed="rId4"/>
              <a:stretch>
                <a:fillRect/>
              </a:stretch>
            </xdr:blipFill>
            <xdr:spPr>
              <a:xfrm>
                <a:off x="22314672" y="21070373"/>
                <a:ext cx="778252" cy="301312"/>
              </a:xfrm>
              <a:prstGeom prst="rect">
                <a:avLst/>
              </a:prstGeom>
              <a:scene3d>
                <a:camera prst="orthographicFront"/>
                <a:lightRig rig="threePt" dir="t"/>
              </a:scene3d>
              <a:sp3d>
                <a:bevelT/>
              </a:sp3d>
            </xdr:spPr>
          </xdr:pic>
        </mc:Choice>
        <mc:Fallback xmlns=""/>
      </mc:AlternateContent>
    </xdr:grpSp>
    <xdr:clientData/>
  </xdr:twoCellAnchor>
  <mc:AlternateContent xmlns:mc="http://schemas.openxmlformats.org/markup-compatibility/2006">
    <mc:Choice xmlns:a14="http://schemas.microsoft.com/office/drawing/2010/main" Requires="a14">
      <xdr:twoCellAnchor editAs="absolute">
        <xdr:from>
          <xdr:col>1</xdr:col>
          <xdr:colOff>0</xdr:colOff>
          <xdr:row>11</xdr:row>
          <xdr:rowOff>59535</xdr:rowOff>
        </xdr:from>
        <xdr:to>
          <xdr:col>3</xdr:col>
          <xdr:colOff>2809875</xdr:colOff>
          <xdr:row>13</xdr:row>
          <xdr:rowOff>4</xdr:rowOff>
        </xdr:to>
        <xdr:pic>
          <xdr:nvPicPr>
            <xdr:cNvPr id="33" name="Image 32"/>
            <xdr:cNvPicPr>
              <a:picLocks noChangeAspect="1"/>
              <a:extLst>
                <a:ext uri="{84589F7E-364E-4C9E-8A38-B11213B215E9}">
                  <a14:cameraTool cellRange="$L$65:$U$86" spid="_x0000_s27928"/>
                </a:ext>
              </a:extLst>
            </xdr:cNvPicPr>
          </xdr:nvPicPr>
          <xdr:blipFill>
            <a:blip xmlns:r="http://schemas.openxmlformats.org/officeDocument/2006/relationships" r:embed="rId9"/>
            <a:stretch>
              <a:fillRect/>
            </a:stretch>
          </xdr:blipFill>
          <xdr:spPr>
            <a:xfrm>
              <a:off x="285750" y="3048004"/>
              <a:ext cx="7620000" cy="4191000"/>
            </a:xfrm>
            <a:prstGeom prst="rect">
              <a:avLst/>
            </a:prstGeom>
          </xdr:spPr>
        </xdr:pic>
        <xdr:clientData fLock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es%20documents/Analyse%20valeur/Outils%20valeur%20AM/Outil%20AV%20Reseau/Versions%20officielles%20R&#233;seau/Ecran%20radar/Reims/windows-1252''OISIS_GPP_outil_P2_AVALIS-v0.12%20D&#233;v&#233;rouill&#23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sentation"/>
      <sheetName val="Mode d'emploi"/>
      <sheetName val="Sommaire"/>
      <sheetName val="Contexte"/>
      <sheetName val="Gains d'ETP"/>
      <sheetName val="Dépenses évitées"/>
      <sheetName val="Risques"/>
      <sheetName val="Externalités"/>
      <sheetName val="Internalités"/>
      <sheetName val="Nécessité"/>
      <sheetName val="Rentabilité"/>
      <sheetName val="Admin Rentabilité"/>
      <sheetName val="Admin Risques"/>
      <sheetName val="Admin Externalités"/>
      <sheetName val="Admin Internalités"/>
      <sheetName val="VALEUR intermediaire"/>
      <sheetName val="Données Synthèse Valeur "/>
      <sheetName val="Données synthese intermédiaire"/>
      <sheetName val="Synthèse VALEUR"/>
      <sheetName val="Synthèse résultats"/>
      <sheetName val="Admin Nécessité"/>
    </sheetNames>
    <sheetDataSet>
      <sheetData sheetId="0"/>
      <sheetData sheetId="1"/>
      <sheetData sheetId="2">
        <row r="6">
          <cell r="E6" t="str">
            <v>PROJET 1</v>
          </cell>
        </row>
      </sheetData>
      <sheetData sheetId="3"/>
      <sheetData sheetId="4">
        <row r="24">
          <cell r="F24">
            <v>0</v>
          </cell>
        </row>
      </sheetData>
      <sheetData sheetId="5"/>
      <sheetData sheetId="6"/>
      <sheetData sheetId="7">
        <row r="8">
          <cell r="D8" t="str">
            <v/>
          </cell>
        </row>
      </sheetData>
      <sheetData sheetId="8">
        <row r="8">
          <cell r="D8" t="str">
            <v/>
          </cell>
        </row>
      </sheetData>
      <sheetData sheetId="9"/>
      <sheetData sheetId="10"/>
      <sheetData sheetId="11"/>
      <sheetData sheetId="12">
        <row r="1">
          <cell r="W1" t="str">
            <v>COLONNES A CACHER</v>
          </cell>
        </row>
        <row r="3">
          <cell r="W3">
            <v>0</v>
          </cell>
        </row>
        <row r="4">
          <cell r="W4">
            <v>0</v>
          </cell>
        </row>
        <row r="5">
          <cell r="W5">
            <v>0</v>
          </cell>
        </row>
        <row r="6">
          <cell r="W6">
            <v>0</v>
          </cell>
        </row>
        <row r="26">
          <cell r="W26" t="str">
            <v>CALCULS</v>
          </cell>
        </row>
        <row r="27">
          <cell r="W27">
            <v>0</v>
          </cell>
        </row>
        <row r="28">
          <cell r="W28" t="str">
            <v>Menus</v>
          </cell>
        </row>
        <row r="29">
          <cell r="W29" t="str">
            <v>Plage Réponse</v>
          </cell>
        </row>
        <row r="30">
          <cell r="W30">
            <v>0</v>
          </cell>
        </row>
        <row r="31">
          <cell r="W31" t="str">
            <v>$E$31:$H$31</v>
          </cell>
        </row>
        <row r="32">
          <cell r="W32">
            <v>0</v>
          </cell>
        </row>
        <row r="33">
          <cell r="W33">
            <v>0</v>
          </cell>
        </row>
        <row r="34">
          <cell r="W34">
            <v>0</v>
          </cell>
        </row>
        <row r="35">
          <cell r="W35" t="str">
            <v>$E$35:$G$35</v>
          </cell>
        </row>
        <row r="36">
          <cell r="W36">
            <v>0</v>
          </cell>
        </row>
        <row r="37">
          <cell r="W37">
            <v>0</v>
          </cell>
        </row>
        <row r="38">
          <cell r="W38">
            <v>0</v>
          </cell>
        </row>
        <row r="39">
          <cell r="W39" t="str">
            <v>$E$39:$F$39</v>
          </cell>
        </row>
        <row r="40">
          <cell r="W40" t="str">
            <v>$E$40:$F$40</v>
          </cell>
        </row>
        <row r="41">
          <cell r="W41" t="str">
            <v>$E$41:$F$41</v>
          </cell>
        </row>
        <row r="42">
          <cell r="W42" t="str">
            <v>$E$42:$F$42</v>
          </cell>
        </row>
        <row r="43">
          <cell r="W43" t="str">
            <v>$E$43:$F$43</v>
          </cell>
        </row>
        <row r="44">
          <cell r="W44" t="str">
            <v>$E$44:$F$44</v>
          </cell>
        </row>
        <row r="45">
          <cell r="W45" t="str">
            <v>$E$45:$F$45</v>
          </cell>
        </row>
        <row r="46">
          <cell r="W46" t="str">
            <v>$E$46:$G$46</v>
          </cell>
        </row>
        <row r="47">
          <cell r="W47" t="str">
            <v>$E$47:$G$47</v>
          </cell>
        </row>
        <row r="48">
          <cell r="W48" t="str">
            <v>$E$48:$G$48</v>
          </cell>
        </row>
        <row r="49">
          <cell r="W49" t="str">
            <v>$E$49:$H$49</v>
          </cell>
        </row>
        <row r="50">
          <cell r="W50" t="str">
            <v>$E$50:$G$50</v>
          </cell>
        </row>
        <row r="51">
          <cell r="W51">
            <v>0</v>
          </cell>
        </row>
        <row r="52">
          <cell r="W52" t="str">
            <v>$E$52:$G$52</v>
          </cell>
        </row>
        <row r="53">
          <cell r="W53">
            <v>0</v>
          </cell>
        </row>
        <row r="54">
          <cell r="W54">
            <v>0</v>
          </cell>
        </row>
        <row r="55">
          <cell r="W55">
            <v>0</v>
          </cell>
        </row>
        <row r="56">
          <cell r="W56" t="str">
            <v>$E$56:$G$56</v>
          </cell>
        </row>
        <row r="57">
          <cell r="W57" t="str">
            <v>$E$57:$G$57</v>
          </cell>
        </row>
        <row r="58">
          <cell r="W58" t="str">
            <v>$E$58:$G$58</v>
          </cell>
        </row>
        <row r="59">
          <cell r="W59" t="str">
            <v>$E$59:$G$59</v>
          </cell>
        </row>
        <row r="60">
          <cell r="W60" t="str">
            <v>$E$60:$F$60</v>
          </cell>
        </row>
        <row r="61">
          <cell r="W61" t="str">
            <v>$E$61:$F$61</v>
          </cell>
        </row>
        <row r="62">
          <cell r="W62" t="str">
            <v>$E$62:$G$62</v>
          </cell>
        </row>
        <row r="63">
          <cell r="W63" t="str">
            <v>$E$63:$G$63</v>
          </cell>
        </row>
        <row r="64">
          <cell r="W64" t="str">
            <v>$E$64:$G$64</v>
          </cell>
        </row>
        <row r="65">
          <cell r="W65" t="str">
            <v>$E$65:$G$65</v>
          </cell>
        </row>
        <row r="66">
          <cell r="W66" t="str">
            <v>$E$66:$E$66</v>
          </cell>
        </row>
        <row r="67">
          <cell r="W67" t="str">
            <v>$E$67:$E$67</v>
          </cell>
        </row>
        <row r="68">
          <cell r="W68">
            <v>0</v>
          </cell>
        </row>
        <row r="69">
          <cell r="W69" t="str">
            <v>$E$69:$G$69</v>
          </cell>
        </row>
        <row r="70">
          <cell r="W70">
            <v>0</v>
          </cell>
        </row>
        <row r="71">
          <cell r="W71">
            <v>0</v>
          </cell>
        </row>
        <row r="72">
          <cell r="W72">
            <v>0</v>
          </cell>
        </row>
        <row r="73">
          <cell r="W73" t="str">
            <v>$E$73:$F$73</v>
          </cell>
        </row>
        <row r="74">
          <cell r="W74" t="str">
            <v>$E$74:$G$74</v>
          </cell>
        </row>
        <row r="75">
          <cell r="W75" t="str">
            <v>$E$75:$F$75</v>
          </cell>
        </row>
        <row r="76">
          <cell r="W76" t="str">
            <v>$E$76:$F$76</v>
          </cell>
        </row>
        <row r="77">
          <cell r="W77" t="str">
            <v>$E$77:$G$77</v>
          </cell>
        </row>
        <row r="78">
          <cell r="W78" t="str">
            <v>$E$78:$E$78</v>
          </cell>
        </row>
        <row r="79">
          <cell r="W79" t="str">
            <v>$E$79:$E$79</v>
          </cell>
        </row>
        <row r="80">
          <cell r="W80" t="str">
            <v>$E$80:$E$80</v>
          </cell>
        </row>
        <row r="81">
          <cell r="W81" t="str">
            <v>$E$81:$E$81</v>
          </cell>
        </row>
        <row r="82">
          <cell r="W82" t="str">
            <v>$E$82:$E$82</v>
          </cell>
        </row>
        <row r="83">
          <cell r="W83" t="str">
            <v>$E$83:$E$83</v>
          </cell>
        </row>
        <row r="84">
          <cell r="W84" t="str">
            <v>$E$84:$E$84</v>
          </cell>
        </row>
        <row r="85">
          <cell r="W85">
            <v>0</v>
          </cell>
        </row>
        <row r="86">
          <cell r="W86" t="str">
            <v>$E$86:$G$86</v>
          </cell>
        </row>
        <row r="87">
          <cell r="W87">
            <v>0</v>
          </cell>
        </row>
        <row r="88">
          <cell r="W88">
            <v>0</v>
          </cell>
        </row>
        <row r="89">
          <cell r="W89">
            <v>0</v>
          </cell>
        </row>
        <row r="90">
          <cell r="W90" t="str">
            <v>$E$90:$F$90</v>
          </cell>
        </row>
        <row r="91">
          <cell r="W91" t="str">
            <v>$E$91:$F$91</v>
          </cell>
        </row>
        <row r="92">
          <cell r="W92" t="str">
            <v>$E$92:$F$92</v>
          </cell>
        </row>
        <row r="93">
          <cell r="W93" t="str">
            <v>$E$93:$G$93</v>
          </cell>
        </row>
        <row r="94">
          <cell r="W94" t="str">
            <v>$E$94:$G$94</v>
          </cell>
        </row>
        <row r="95">
          <cell r="W95" t="str">
            <v>$E$95:$G$95</v>
          </cell>
        </row>
        <row r="96">
          <cell r="W96" t="str">
            <v>$E$96:$F$96</v>
          </cell>
        </row>
        <row r="97">
          <cell r="W97" t="str">
            <v>$E$97:$F$97</v>
          </cell>
        </row>
        <row r="98">
          <cell r="W98" t="str">
            <v>$E$98:$G$98</v>
          </cell>
        </row>
        <row r="99">
          <cell r="W99" t="str">
            <v>$E$99:$F$99</v>
          </cell>
        </row>
        <row r="100">
          <cell r="W100" t="str">
            <v>$E$100:$G$100</v>
          </cell>
        </row>
        <row r="101">
          <cell r="W101" t="str">
            <v>$E$101:$H$101</v>
          </cell>
        </row>
        <row r="102">
          <cell r="W102">
            <v>0</v>
          </cell>
        </row>
        <row r="103">
          <cell r="W103" t="str">
            <v>$E$103:$G$103</v>
          </cell>
        </row>
        <row r="104">
          <cell r="W104">
            <v>0</v>
          </cell>
        </row>
        <row r="105">
          <cell r="W105">
            <v>0</v>
          </cell>
        </row>
        <row r="106">
          <cell r="W106">
            <v>0</v>
          </cell>
        </row>
        <row r="107">
          <cell r="W107" t="str">
            <v>$E$107:$H$107</v>
          </cell>
        </row>
        <row r="108">
          <cell r="W108" t="str">
            <v>$E$108:$H$108</v>
          </cell>
        </row>
        <row r="109">
          <cell r="W109" t="str">
            <v>$E$109:$H$109</v>
          </cell>
        </row>
        <row r="110">
          <cell r="W110" t="str">
            <v>$E$110:$H$110</v>
          </cell>
        </row>
        <row r="111">
          <cell r="W111" t="str">
            <v>$E$111:$H$111</v>
          </cell>
        </row>
        <row r="112">
          <cell r="W112" t="str">
            <v>$E$112:$G$112</v>
          </cell>
        </row>
        <row r="113">
          <cell r="W113" t="str">
            <v>$E$113:$E$113</v>
          </cell>
        </row>
        <row r="114">
          <cell r="W114" t="str">
            <v>$E$114:$E$114</v>
          </cell>
        </row>
        <row r="115">
          <cell r="W115" t="str">
            <v>$E$115:$E$115</v>
          </cell>
        </row>
        <row r="116">
          <cell r="W116" t="str">
            <v>$E$116:$E$116</v>
          </cell>
        </row>
        <row r="117">
          <cell r="W117" t="str">
            <v>$E$117:$E$117</v>
          </cell>
        </row>
        <row r="118">
          <cell r="W118" t="str">
            <v>$E$118:$E$118</v>
          </cell>
        </row>
        <row r="119">
          <cell r="W119">
            <v>0</v>
          </cell>
        </row>
        <row r="120">
          <cell r="W120" t="str">
            <v>$E$120:$E$120</v>
          </cell>
        </row>
        <row r="121">
          <cell r="W121">
            <v>0</v>
          </cell>
        </row>
        <row r="122">
          <cell r="W122">
            <v>0</v>
          </cell>
        </row>
        <row r="123">
          <cell r="W123">
            <v>0</v>
          </cell>
        </row>
        <row r="124">
          <cell r="W124" t="str">
            <v>$E$124:$E$124</v>
          </cell>
        </row>
        <row r="125">
          <cell r="W125" t="str">
            <v>$E$125:$E$125</v>
          </cell>
        </row>
        <row r="126">
          <cell r="W126" t="str">
            <v>$E$126:$E$126</v>
          </cell>
        </row>
        <row r="127">
          <cell r="W127" t="str">
            <v>$E$127:$E$127</v>
          </cell>
        </row>
        <row r="128">
          <cell r="W128" t="str">
            <v>$E$128:$E$128</v>
          </cell>
        </row>
        <row r="129">
          <cell r="W129" t="str">
            <v>$E$129:$E$129</v>
          </cell>
        </row>
        <row r="130">
          <cell r="W130" t="str">
            <v>$E$130:$E$130</v>
          </cell>
        </row>
        <row r="131">
          <cell r="W131" t="str">
            <v>$E$131:$E$131</v>
          </cell>
        </row>
        <row r="132">
          <cell r="W132" t="str">
            <v>$E$132:$E$132</v>
          </cell>
        </row>
        <row r="133">
          <cell r="W133" t="str">
            <v>$E$133:$E$133</v>
          </cell>
        </row>
        <row r="134">
          <cell r="W134" t="str">
            <v>$E$134:$E$134</v>
          </cell>
        </row>
        <row r="135">
          <cell r="W135" t="str">
            <v>$E$135:$E$135</v>
          </cell>
        </row>
        <row r="136">
          <cell r="W136">
            <v>0</v>
          </cell>
        </row>
      </sheetData>
      <sheetData sheetId="13">
        <row r="1">
          <cell r="W1" t="str">
            <v>COLONNES A CACHER</v>
          </cell>
        </row>
        <row r="3">
          <cell r="W3">
            <v>0</v>
          </cell>
        </row>
        <row r="4">
          <cell r="W4">
            <v>0</v>
          </cell>
        </row>
        <row r="5">
          <cell r="W5">
            <v>0</v>
          </cell>
        </row>
        <row r="6">
          <cell r="W6">
            <v>0</v>
          </cell>
        </row>
        <row r="26">
          <cell r="W26" t="str">
            <v>CALCULS</v>
          </cell>
        </row>
        <row r="27">
          <cell r="W27">
            <v>0</v>
          </cell>
        </row>
        <row r="28">
          <cell r="W28" t="str">
            <v>Menus</v>
          </cell>
        </row>
        <row r="29">
          <cell r="W29" t="str">
            <v>Plage Réponse</v>
          </cell>
        </row>
        <row r="30">
          <cell r="W30">
            <v>0</v>
          </cell>
        </row>
        <row r="31">
          <cell r="W31" t="str">
            <v>$E$31:$H$31</v>
          </cell>
        </row>
        <row r="32">
          <cell r="W32">
            <v>0</v>
          </cell>
        </row>
        <row r="33">
          <cell r="W33">
            <v>0</v>
          </cell>
        </row>
        <row r="34">
          <cell r="W34">
            <v>0</v>
          </cell>
        </row>
        <row r="35">
          <cell r="W35" t="str">
            <v>$E$35:$H$35</v>
          </cell>
        </row>
        <row r="36">
          <cell r="W36">
            <v>0</v>
          </cell>
        </row>
        <row r="37">
          <cell r="W37">
            <v>0</v>
          </cell>
        </row>
        <row r="38">
          <cell r="W38">
            <v>0</v>
          </cell>
        </row>
        <row r="39">
          <cell r="W39" t="str">
            <v>$E$39:$H$39</v>
          </cell>
        </row>
        <row r="40">
          <cell r="W40" t="str">
            <v>$E$40:$G$40</v>
          </cell>
        </row>
        <row r="41">
          <cell r="W41" t="str">
            <v>$E$41:$H$41</v>
          </cell>
        </row>
        <row r="42">
          <cell r="W42" t="str">
            <v>$E$42:$G$42</v>
          </cell>
        </row>
        <row r="43">
          <cell r="W43" t="str">
            <v>$E$43:$H$43</v>
          </cell>
        </row>
        <row r="44">
          <cell r="W44" t="str">
            <v>$E$44:$G$44</v>
          </cell>
        </row>
        <row r="45">
          <cell r="W45" t="str">
            <v>$E$45:$H$45</v>
          </cell>
        </row>
        <row r="46">
          <cell r="W46" t="str">
            <v>$E$46:$G$46</v>
          </cell>
        </row>
        <row r="47">
          <cell r="W47" t="str">
            <v>$E$47:$E$47</v>
          </cell>
        </row>
        <row r="48">
          <cell r="W48" t="str">
            <v>$E$48:$E$48</v>
          </cell>
        </row>
        <row r="49">
          <cell r="W49" t="str">
            <v>$E$49:$E$49</v>
          </cell>
        </row>
        <row r="50">
          <cell r="W50" t="str">
            <v>$E$50:$E$50</v>
          </cell>
        </row>
        <row r="51">
          <cell r="W51">
            <v>0</v>
          </cell>
        </row>
        <row r="52">
          <cell r="W52" t="str">
            <v>$E$52:$G$52</v>
          </cell>
        </row>
        <row r="53">
          <cell r="W53">
            <v>0</v>
          </cell>
        </row>
        <row r="54">
          <cell r="W54">
            <v>0</v>
          </cell>
        </row>
        <row r="55">
          <cell r="W55">
            <v>0</v>
          </cell>
        </row>
        <row r="56">
          <cell r="W56" t="str">
            <v>$E$56:$H$56</v>
          </cell>
        </row>
        <row r="57">
          <cell r="W57" t="str">
            <v>$E$57:$H$57</v>
          </cell>
        </row>
        <row r="58">
          <cell r="W58" t="str">
            <v>$E$58:$H$58</v>
          </cell>
        </row>
        <row r="59">
          <cell r="W59" t="str">
            <v>$E$59:$H$59</v>
          </cell>
        </row>
        <row r="60">
          <cell r="W60" t="str">
            <v>$E$60:$H$60</v>
          </cell>
        </row>
        <row r="61">
          <cell r="W61" t="str">
            <v>$E$61:$E$61</v>
          </cell>
        </row>
        <row r="62">
          <cell r="W62" t="str">
            <v>$E$62:$E$62</v>
          </cell>
        </row>
        <row r="63">
          <cell r="W63" t="str">
            <v>$E$63:$E$63</v>
          </cell>
        </row>
        <row r="64">
          <cell r="W64" t="str">
            <v>$E$64:$E$64</v>
          </cell>
        </row>
        <row r="65">
          <cell r="W65" t="str">
            <v>$E$65:$E$65</v>
          </cell>
        </row>
        <row r="66">
          <cell r="W66" t="str">
            <v>$E$66:$E$66</v>
          </cell>
        </row>
        <row r="67">
          <cell r="W67" t="str">
            <v>$E$67:$E$67</v>
          </cell>
        </row>
        <row r="68">
          <cell r="W68">
            <v>0</v>
          </cell>
        </row>
        <row r="69">
          <cell r="W69" t="str">
            <v>$E$69:$G$69</v>
          </cell>
        </row>
        <row r="70">
          <cell r="W70">
            <v>0</v>
          </cell>
        </row>
        <row r="71">
          <cell r="W71">
            <v>0</v>
          </cell>
        </row>
        <row r="72">
          <cell r="W72">
            <v>0</v>
          </cell>
        </row>
        <row r="73">
          <cell r="W73" t="str">
            <v>$E$73:$E$73</v>
          </cell>
        </row>
        <row r="74">
          <cell r="W74" t="str">
            <v>$E$74:$E$74</v>
          </cell>
        </row>
        <row r="75">
          <cell r="W75" t="str">
            <v>$E$75:$E$75</v>
          </cell>
        </row>
        <row r="76">
          <cell r="W76" t="str">
            <v>$E$76:$E$76</v>
          </cell>
        </row>
        <row r="77">
          <cell r="W77" t="str">
            <v>$E$77:$E$77</v>
          </cell>
        </row>
        <row r="78">
          <cell r="W78" t="str">
            <v>$E$78:$E$78</v>
          </cell>
        </row>
        <row r="79">
          <cell r="W79" t="str">
            <v>$E$79:$E$79</v>
          </cell>
        </row>
        <row r="80">
          <cell r="W80" t="str">
            <v>$E$80:$E$80</v>
          </cell>
        </row>
        <row r="81">
          <cell r="W81" t="str">
            <v>$E$81:$E$81</v>
          </cell>
        </row>
        <row r="82">
          <cell r="W82" t="str">
            <v>$E$82:$E$82</v>
          </cell>
        </row>
        <row r="83">
          <cell r="W83" t="str">
            <v>$E$83:$E$83</v>
          </cell>
        </row>
        <row r="84">
          <cell r="W84" t="str">
            <v>$E$84:$E$84</v>
          </cell>
        </row>
        <row r="85">
          <cell r="W85">
            <v>0</v>
          </cell>
        </row>
        <row r="86">
          <cell r="W86" t="str">
            <v>$E$86:$E$86</v>
          </cell>
        </row>
        <row r="87">
          <cell r="W87">
            <v>0</v>
          </cell>
        </row>
        <row r="88">
          <cell r="W88">
            <v>0</v>
          </cell>
        </row>
        <row r="89">
          <cell r="W89">
            <v>0</v>
          </cell>
        </row>
        <row r="90">
          <cell r="W90" t="str">
            <v>$E$90:$E$90</v>
          </cell>
        </row>
        <row r="91">
          <cell r="W91" t="str">
            <v>$E$91:$E$91</v>
          </cell>
        </row>
        <row r="92">
          <cell r="W92" t="str">
            <v>$E$92:$E$92</v>
          </cell>
        </row>
        <row r="93">
          <cell r="W93" t="str">
            <v>$E$93:$E$93</v>
          </cell>
        </row>
        <row r="94">
          <cell r="W94" t="str">
            <v>$E$94:$E$94</v>
          </cell>
        </row>
        <row r="95">
          <cell r="W95" t="str">
            <v>$E$95:$E$95</v>
          </cell>
        </row>
        <row r="96">
          <cell r="W96" t="str">
            <v>$E$96:$E$96</v>
          </cell>
        </row>
        <row r="97">
          <cell r="W97" t="str">
            <v>$E$97:$E$97</v>
          </cell>
        </row>
        <row r="98">
          <cell r="W98" t="str">
            <v>$E$98:$E$98</v>
          </cell>
        </row>
        <row r="99">
          <cell r="W99" t="str">
            <v>$E$99:$E$99</v>
          </cell>
        </row>
        <row r="100">
          <cell r="W100" t="str">
            <v>$E$100:$E$100</v>
          </cell>
        </row>
        <row r="101">
          <cell r="W101" t="str">
            <v>$E$101:$E$101</v>
          </cell>
        </row>
        <row r="102">
          <cell r="W102">
            <v>0</v>
          </cell>
        </row>
        <row r="103">
          <cell r="W103" t="str">
            <v>$E$103:$E$103</v>
          </cell>
        </row>
        <row r="104">
          <cell r="W104">
            <v>0</v>
          </cell>
        </row>
        <row r="105">
          <cell r="W105">
            <v>0</v>
          </cell>
        </row>
        <row r="106">
          <cell r="W106">
            <v>0</v>
          </cell>
        </row>
        <row r="107">
          <cell r="W107" t="str">
            <v>$E$107:$E$107</v>
          </cell>
        </row>
        <row r="108">
          <cell r="W108" t="str">
            <v>$E$108:$E$108</v>
          </cell>
        </row>
        <row r="109">
          <cell r="W109" t="str">
            <v>$E$109:$E$109</v>
          </cell>
        </row>
        <row r="110">
          <cell r="W110" t="str">
            <v>$E$110:$E$110</v>
          </cell>
        </row>
        <row r="111">
          <cell r="W111" t="str">
            <v>$E$111:$E$111</v>
          </cell>
        </row>
        <row r="112">
          <cell r="W112" t="str">
            <v>$E$112:$E$112</v>
          </cell>
        </row>
        <row r="113">
          <cell r="W113" t="str">
            <v>$E$113:$E$113</v>
          </cell>
        </row>
        <row r="114">
          <cell r="W114" t="str">
            <v>$E$114:$E$114</v>
          </cell>
        </row>
        <row r="115">
          <cell r="W115" t="str">
            <v>$E$115:$E$115</v>
          </cell>
        </row>
        <row r="116">
          <cell r="W116" t="str">
            <v>$E$116:$E$116</v>
          </cell>
        </row>
        <row r="117">
          <cell r="W117" t="str">
            <v>$E$117:$E$117</v>
          </cell>
        </row>
        <row r="118">
          <cell r="W118" t="str">
            <v>$E$118:$E$118</v>
          </cell>
        </row>
        <row r="119">
          <cell r="W119">
            <v>0</v>
          </cell>
        </row>
        <row r="120">
          <cell r="W120" t="str">
            <v>$E$120:$E$120</v>
          </cell>
        </row>
        <row r="121">
          <cell r="W121">
            <v>0</v>
          </cell>
        </row>
        <row r="122">
          <cell r="W122">
            <v>0</v>
          </cell>
        </row>
        <row r="123">
          <cell r="W123">
            <v>0</v>
          </cell>
        </row>
        <row r="124">
          <cell r="W124" t="str">
            <v>$E$124:$E$124</v>
          </cell>
        </row>
        <row r="125">
          <cell r="W125" t="str">
            <v>$E$125:$E$125</v>
          </cell>
        </row>
        <row r="126">
          <cell r="W126" t="str">
            <v>$E$126:$E$126</v>
          </cell>
        </row>
        <row r="127">
          <cell r="W127" t="str">
            <v>$E$127:$E$127</v>
          </cell>
        </row>
        <row r="128">
          <cell r="W128" t="str">
            <v>$E$128:$E$128</v>
          </cell>
        </row>
        <row r="129">
          <cell r="W129" t="str">
            <v>$E$129:$E$129</v>
          </cell>
        </row>
        <row r="130">
          <cell r="W130" t="str">
            <v>$E$130:$E$130</v>
          </cell>
        </row>
        <row r="131">
          <cell r="W131" t="str">
            <v>$E$131:$E$131</v>
          </cell>
        </row>
        <row r="132">
          <cell r="W132" t="str">
            <v>$E$132:$E$132</v>
          </cell>
        </row>
        <row r="133">
          <cell r="W133" t="str">
            <v>$E$133:$E$133</v>
          </cell>
        </row>
        <row r="134">
          <cell r="W134" t="str">
            <v>$E$134:$E$134</v>
          </cell>
        </row>
        <row r="135">
          <cell r="W135" t="str">
            <v>$E$135:$E$135</v>
          </cell>
        </row>
        <row r="136">
          <cell r="W136">
            <v>0</v>
          </cell>
        </row>
        <row r="137">
          <cell r="W137" t="str">
            <v>$E$137:$H$137</v>
          </cell>
        </row>
        <row r="138">
          <cell r="W138">
            <v>0</v>
          </cell>
        </row>
        <row r="139">
          <cell r="W139">
            <v>0</v>
          </cell>
        </row>
        <row r="140">
          <cell r="W140">
            <v>0</v>
          </cell>
        </row>
      </sheetData>
      <sheetData sheetId="14">
        <row r="1">
          <cell r="W1" t="str">
            <v>COLONNES A CACHER</v>
          </cell>
        </row>
        <row r="3">
          <cell r="W3">
            <v>0</v>
          </cell>
        </row>
        <row r="4">
          <cell r="W4">
            <v>0</v>
          </cell>
        </row>
        <row r="5">
          <cell r="W5">
            <v>0</v>
          </cell>
        </row>
        <row r="6">
          <cell r="W6">
            <v>0</v>
          </cell>
        </row>
        <row r="26">
          <cell r="W26" t="str">
            <v>CALCULS</v>
          </cell>
        </row>
        <row r="27">
          <cell r="W27">
            <v>0</v>
          </cell>
        </row>
        <row r="28">
          <cell r="W28" t="str">
            <v>Menus</v>
          </cell>
        </row>
        <row r="29">
          <cell r="W29" t="str">
            <v>Plage Réponse</v>
          </cell>
        </row>
        <row r="30">
          <cell r="W30">
            <v>0</v>
          </cell>
        </row>
        <row r="31">
          <cell r="W31" t="str">
            <v>$E$31:$H$31</v>
          </cell>
        </row>
        <row r="32">
          <cell r="W32">
            <v>0</v>
          </cell>
        </row>
        <row r="33">
          <cell r="W33">
            <v>0</v>
          </cell>
        </row>
        <row r="34">
          <cell r="W34">
            <v>0</v>
          </cell>
        </row>
        <row r="35">
          <cell r="W35" t="str">
            <v>$E$35:$G$35</v>
          </cell>
        </row>
        <row r="36">
          <cell r="W36">
            <v>0</v>
          </cell>
        </row>
        <row r="37">
          <cell r="W37">
            <v>0</v>
          </cell>
        </row>
        <row r="38">
          <cell r="W38">
            <v>0</v>
          </cell>
        </row>
        <row r="39">
          <cell r="W39" t="str">
            <v>$E$39:$H$39</v>
          </cell>
        </row>
        <row r="40">
          <cell r="W40" t="str">
            <v>$E$40:$H$40</v>
          </cell>
        </row>
        <row r="41">
          <cell r="W41" t="str">
            <v>$E$41:$G$41</v>
          </cell>
        </row>
        <row r="42">
          <cell r="W42" t="str">
            <v>$E$42:$G$42</v>
          </cell>
        </row>
        <row r="43">
          <cell r="W43" t="str">
            <v>$E$43:$G$43</v>
          </cell>
        </row>
        <row r="44">
          <cell r="W44" t="str">
            <v>$E$44:$G$44</v>
          </cell>
        </row>
        <row r="45">
          <cell r="W45" t="str">
            <v>$E$45:$G$45</v>
          </cell>
        </row>
        <row r="46">
          <cell r="W46" t="str">
            <v>$E$46:$G$46</v>
          </cell>
        </row>
        <row r="47">
          <cell r="W47" t="str">
            <v>$E$47:$G$47</v>
          </cell>
        </row>
        <row r="48">
          <cell r="W48" t="str">
            <v>$E$48:$G$48</v>
          </cell>
        </row>
        <row r="49">
          <cell r="W49" t="str">
            <v>$E$49:$H$49</v>
          </cell>
        </row>
        <row r="50">
          <cell r="W50" t="str">
            <v>$E$50:$E$50</v>
          </cell>
        </row>
        <row r="51">
          <cell r="W51">
            <v>0</v>
          </cell>
        </row>
        <row r="52">
          <cell r="W52" t="str">
            <v>$E$52:$G$52</v>
          </cell>
        </row>
        <row r="53">
          <cell r="W53">
            <v>0</v>
          </cell>
        </row>
        <row r="54">
          <cell r="W54">
            <v>0</v>
          </cell>
        </row>
        <row r="55">
          <cell r="W55">
            <v>0</v>
          </cell>
        </row>
        <row r="56">
          <cell r="W56" t="str">
            <v>$E$56:$G$56</v>
          </cell>
        </row>
        <row r="57">
          <cell r="W57" t="str">
            <v>$E$57:$G$57</v>
          </cell>
        </row>
        <row r="58">
          <cell r="W58" t="str">
            <v>$E$58:$G$58</v>
          </cell>
        </row>
        <row r="59">
          <cell r="W59" t="str">
            <v>$E$59:$G$59</v>
          </cell>
        </row>
        <row r="60">
          <cell r="W60" t="str">
            <v>$E$60:$G$60</v>
          </cell>
        </row>
        <row r="61">
          <cell r="W61" t="str">
            <v>$E$61:$G$61</v>
          </cell>
        </row>
        <row r="62">
          <cell r="W62" t="str">
            <v>$E$62:$E$62</v>
          </cell>
        </row>
        <row r="63">
          <cell r="W63" t="str">
            <v>$E$63:$E$63</v>
          </cell>
        </row>
        <row r="64">
          <cell r="W64" t="str">
            <v>$E$64:$E$64</v>
          </cell>
        </row>
        <row r="65">
          <cell r="W65" t="str">
            <v>$E$65:$E$65</v>
          </cell>
        </row>
        <row r="66">
          <cell r="W66" t="str">
            <v>$E$66:$E$66</v>
          </cell>
        </row>
        <row r="67">
          <cell r="W67" t="str">
            <v>$E$67:$E$67</v>
          </cell>
        </row>
        <row r="68">
          <cell r="W68">
            <v>0</v>
          </cell>
        </row>
        <row r="69">
          <cell r="W69" t="str">
            <v>$E$69:$G$69</v>
          </cell>
        </row>
        <row r="70">
          <cell r="W70">
            <v>0</v>
          </cell>
        </row>
        <row r="71">
          <cell r="W71">
            <v>0</v>
          </cell>
        </row>
        <row r="72">
          <cell r="W72">
            <v>0</v>
          </cell>
        </row>
        <row r="73">
          <cell r="W73" t="str">
            <v>$E$73:$G$73</v>
          </cell>
        </row>
        <row r="74">
          <cell r="W74" t="str">
            <v>$E$74:$G$74</v>
          </cell>
        </row>
        <row r="75">
          <cell r="W75" t="str">
            <v>$E$75:$G$75</v>
          </cell>
        </row>
        <row r="76">
          <cell r="W76" t="str">
            <v>$E$76:$G$76</v>
          </cell>
        </row>
        <row r="77">
          <cell r="W77" t="str">
            <v>$E$77:$E$77</v>
          </cell>
        </row>
        <row r="78">
          <cell r="W78" t="str">
            <v>$E$78:$E$78</v>
          </cell>
        </row>
        <row r="79">
          <cell r="W79" t="str">
            <v>$E$79:$E$79</v>
          </cell>
        </row>
        <row r="80">
          <cell r="W80" t="str">
            <v>$E$80:$E$80</v>
          </cell>
        </row>
        <row r="81">
          <cell r="W81" t="str">
            <v>$E$81:$E$81</v>
          </cell>
        </row>
        <row r="82">
          <cell r="W82" t="str">
            <v>$E$82:$E$82</v>
          </cell>
        </row>
        <row r="83">
          <cell r="W83" t="str">
            <v>$E$83:$E$83</v>
          </cell>
        </row>
        <row r="84">
          <cell r="W84" t="str">
            <v>$E$84:$E$84</v>
          </cell>
        </row>
        <row r="85">
          <cell r="W85">
            <v>0</v>
          </cell>
        </row>
        <row r="86">
          <cell r="W86" t="str">
            <v>$E$86:$H$86</v>
          </cell>
        </row>
        <row r="87">
          <cell r="W87">
            <v>0</v>
          </cell>
        </row>
        <row r="88">
          <cell r="W88">
            <v>0</v>
          </cell>
        </row>
        <row r="89">
          <cell r="W89">
            <v>0</v>
          </cell>
        </row>
        <row r="90">
          <cell r="W90" t="str">
            <v>$E$90:$H$90</v>
          </cell>
        </row>
        <row r="91">
          <cell r="W91">
            <v>0</v>
          </cell>
        </row>
        <row r="92">
          <cell r="W92">
            <v>0</v>
          </cell>
        </row>
        <row r="93">
          <cell r="W93">
            <v>0</v>
          </cell>
        </row>
        <row r="94">
          <cell r="W94" t="str">
            <v>$E$94:$H$94</v>
          </cell>
        </row>
        <row r="95">
          <cell r="W95" t="str">
            <v>$E$95:$H$95</v>
          </cell>
        </row>
        <row r="96">
          <cell r="W96" t="str">
            <v>$E$96:$H$96</v>
          </cell>
        </row>
        <row r="97">
          <cell r="W97" t="str">
            <v>$E$97:$E$97</v>
          </cell>
        </row>
        <row r="98">
          <cell r="W98" t="str">
            <v>$E$98:$E$98</v>
          </cell>
        </row>
        <row r="99">
          <cell r="W99" t="str">
            <v>$E$99:$E$99</v>
          </cell>
        </row>
        <row r="100">
          <cell r="W100" t="str">
            <v>$E$100:$E$100</v>
          </cell>
        </row>
        <row r="101">
          <cell r="W101" t="str">
            <v>$E$101:$E$101</v>
          </cell>
        </row>
        <row r="102">
          <cell r="W102" t="str">
            <v>$E$102:$E$102</v>
          </cell>
        </row>
        <row r="103">
          <cell r="W103" t="str">
            <v>$E$103:$E$103</v>
          </cell>
        </row>
        <row r="104">
          <cell r="W104" t="str">
            <v>$E$104:$E$104</v>
          </cell>
        </row>
        <row r="105">
          <cell r="W105" t="str">
            <v>$E$105:$E$105</v>
          </cell>
        </row>
        <row r="106">
          <cell r="W106">
            <v>0</v>
          </cell>
        </row>
        <row r="107">
          <cell r="W107" t="str">
            <v>$E$107:$G$107</v>
          </cell>
        </row>
        <row r="108">
          <cell r="W108">
            <v>0</v>
          </cell>
        </row>
        <row r="109">
          <cell r="W109">
            <v>0</v>
          </cell>
        </row>
        <row r="110">
          <cell r="W110">
            <v>0</v>
          </cell>
        </row>
        <row r="111">
          <cell r="W111" t="str">
            <v>$E$111:$G$111</v>
          </cell>
        </row>
        <row r="112">
          <cell r="W112" t="str">
            <v>$E$112:$G$112</v>
          </cell>
        </row>
        <row r="113">
          <cell r="W113" t="str">
            <v>$E$113:$G$113</v>
          </cell>
        </row>
        <row r="114">
          <cell r="W114" t="str">
            <v>$E$114:$G$114</v>
          </cell>
        </row>
        <row r="115">
          <cell r="W115" t="str">
            <v>$E$115:$G$115</v>
          </cell>
        </row>
        <row r="116">
          <cell r="W116" t="str">
            <v>$E$116:$G$116</v>
          </cell>
        </row>
        <row r="117">
          <cell r="W117" t="str">
            <v>$E$117:$G$117</v>
          </cell>
        </row>
        <row r="118">
          <cell r="W118" t="str">
            <v>$E$118:$G$118</v>
          </cell>
        </row>
        <row r="119">
          <cell r="W119" t="str">
            <v>$E$119:$G$119</v>
          </cell>
        </row>
        <row r="120">
          <cell r="W120" t="str">
            <v>$E$120:$G$120</v>
          </cell>
        </row>
        <row r="121">
          <cell r="W121" t="str">
            <v>$E$121:$G$121</v>
          </cell>
        </row>
        <row r="122">
          <cell r="W122" t="str">
            <v>$E$122:$G$122</v>
          </cell>
        </row>
        <row r="123">
          <cell r="W123">
            <v>0</v>
          </cell>
        </row>
        <row r="124">
          <cell r="W124" t="str">
            <v>$E$124:$G$124</v>
          </cell>
        </row>
        <row r="125">
          <cell r="W125">
            <v>0</v>
          </cell>
        </row>
        <row r="126">
          <cell r="W126">
            <v>0</v>
          </cell>
        </row>
        <row r="127">
          <cell r="W127">
            <v>0</v>
          </cell>
        </row>
        <row r="128">
          <cell r="W128" t="str">
            <v>$E$128:$G$128</v>
          </cell>
        </row>
        <row r="129">
          <cell r="W129" t="str">
            <v>$E$129:$G$129</v>
          </cell>
        </row>
        <row r="130">
          <cell r="W130" t="str">
            <v>$E$130:$G$130</v>
          </cell>
        </row>
        <row r="131">
          <cell r="W131" t="str">
            <v>$E$131:$G$131</v>
          </cell>
        </row>
        <row r="132">
          <cell r="W132" t="str">
            <v>$E$132:$G$132</v>
          </cell>
        </row>
        <row r="133">
          <cell r="W133" t="str">
            <v>$E$133:$E$133</v>
          </cell>
        </row>
        <row r="134">
          <cell r="W134" t="str">
            <v>$E$134:$E$134</v>
          </cell>
        </row>
        <row r="135">
          <cell r="W135" t="str">
            <v>$E$135:$E$135</v>
          </cell>
        </row>
        <row r="136">
          <cell r="W136" t="str">
            <v>$E$136:$E$136</v>
          </cell>
        </row>
        <row r="137">
          <cell r="W137" t="str">
            <v>$E$137:$E$137</v>
          </cell>
        </row>
        <row r="138">
          <cell r="W138" t="str">
            <v>$E$138:$E$138</v>
          </cell>
        </row>
        <row r="139">
          <cell r="W139" t="str">
            <v>$E$139:$E$139</v>
          </cell>
        </row>
        <row r="140">
          <cell r="W140">
            <v>0</v>
          </cell>
        </row>
        <row r="141">
          <cell r="W141" t="str">
            <v>$E$141:$H$141</v>
          </cell>
        </row>
        <row r="142">
          <cell r="W142">
            <v>0</v>
          </cell>
        </row>
        <row r="143">
          <cell r="W143">
            <v>0</v>
          </cell>
        </row>
        <row r="144">
          <cell r="W144">
            <v>0</v>
          </cell>
        </row>
        <row r="145">
          <cell r="W145">
            <v>0</v>
          </cell>
        </row>
        <row r="146">
          <cell r="W146">
            <v>0</v>
          </cell>
        </row>
        <row r="147">
          <cell r="W147">
            <v>0</v>
          </cell>
        </row>
        <row r="148">
          <cell r="W148">
            <v>0</v>
          </cell>
        </row>
        <row r="149">
          <cell r="W149">
            <v>0</v>
          </cell>
        </row>
        <row r="150">
          <cell r="W150">
            <v>0</v>
          </cell>
        </row>
      </sheetData>
      <sheetData sheetId="15">
        <row r="9">
          <cell r="F9" t="str">
            <v>VAN (en K Euros)</v>
          </cell>
        </row>
      </sheetData>
      <sheetData sheetId="16">
        <row r="14">
          <cell r="E14">
            <v>1</v>
          </cell>
        </row>
      </sheetData>
      <sheetData sheetId="17"/>
      <sheetData sheetId="18"/>
      <sheetData sheetId="19"/>
      <sheetData sheetId="20">
        <row r="1">
          <cell r="W1" t="str">
            <v>COLONNES A CACHER</v>
          </cell>
        </row>
        <row r="3">
          <cell r="W3">
            <v>0</v>
          </cell>
        </row>
        <row r="4">
          <cell r="W4">
            <v>0</v>
          </cell>
        </row>
        <row r="5">
          <cell r="W5">
            <v>0</v>
          </cell>
        </row>
        <row r="6">
          <cell r="W6">
            <v>0</v>
          </cell>
        </row>
        <row r="26">
          <cell r="W26" t="str">
            <v>CALCULS</v>
          </cell>
        </row>
        <row r="27">
          <cell r="W27">
            <v>0</v>
          </cell>
        </row>
        <row r="28">
          <cell r="W28" t="str">
            <v>Menus</v>
          </cell>
        </row>
        <row r="29">
          <cell r="W29" t="str">
            <v>Plage Réponse</v>
          </cell>
        </row>
        <row r="30">
          <cell r="W30">
            <v>0</v>
          </cell>
        </row>
        <row r="31">
          <cell r="W31" t="str">
            <v>$E$31:$H$31</v>
          </cell>
        </row>
        <row r="32">
          <cell r="W32">
            <v>0</v>
          </cell>
        </row>
        <row r="33">
          <cell r="W33">
            <v>0</v>
          </cell>
        </row>
        <row r="34">
          <cell r="W34">
            <v>0</v>
          </cell>
        </row>
        <row r="35">
          <cell r="W35" t="str">
            <v>$E$35:$G$35</v>
          </cell>
        </row>
        <row r="36">
          <cell r="W36">
            <v>0</v>
          </cell>
        </row>
        <row r="37">
          <cell r="W37">
            <v>0</v>
          </cell>
        </row>
        <row r="38">
          <cell r="W38">
            <v>0</v>
          </cell>
        </row>
        <row r="39">
          <cell r="W39" t="str">
            <v>$E$39:$F$39</v>
          </cell>
        </row>
        <row r="40">
          <cell r="W40" t="str">
            <v>$E$40:$F$40</v>
          </cell>
        </row>
        <row r="41">
          <cell r="W41" t="str">
            <v>$E$41:$H$41</v>
          </cell>
        </row>
        <row r="42">
          <cell r="W42" t="str">
            <v>$E$42:$H$42</v>
          </cell>
        </row>
        <row r="43">
          <cell r="W43" t="str">
            <v>$E$43:$H$43</v>
          </cell>
        </row>
        <row r="44">
          <cell r="W44" t="str">
            <v>$E$44:$H$44</v>
          </cell>
        </row>
        <row r="45">
          <cell r="W45" t="str">
            <v>$E$45:$F$45</v>
          </cell>
        </row>
        <row r="46">
          <cell r="W46" t="str">
            <v>$E$46:$E$46</v>
          </cell>
        </row>
        <row r="47">
          <cell r="W47" t="str">
            <v>$E$47:$E$47</v>
          </cell>
        </row>
        <row r="48">
          <cell r="W48" t="str">
            <v>$E$48:$E$48</v>
          </cell>
        </row>
        <row r="49">
          <cell r="W49" t="str">
            <v>$E$49:$E$49</v>
          </cell>
        </row>
        <row r="50">
          <cell r="W50" t="str">
            <v>$E$50:$E$50</v>
          </cell>
        </row>
        <row r="51">
          <cell r="W51">
            <v>0</v>
          </cell>
        </row>
        <row r="52">
          <cell r="W52" t="str">
            <v>$E$52:$G$52</v>
          </cell>
        </row>
        <row r="53">
          <cell r="W53">
            <v>0</v>
          </cell>
        </row>
        <row r="54">
          <cell r="W54">
            <v>0</v>
          </cell>
        </row>
        <row r="55">
          <cell r="W55">
            <v>0</v>
          </cell>
        </row>
        <row r="56">
          <cell r="W56" t="str">
            <v>$E$56:$F$56</v>
          </cell>
        </row>
        <row r="57">
          <cell r="W57" t="str">
            <v>$E$57:$F$57</v>
          </cell>
        </row>
        <row r="58">
          <cell r="W58" t="str">
            <v>$E$58:$H$58</v>
          </cell>
        </row>
        <row r="59">
          <cell r="W59" t="str">
            <v>$E$59:$E$59</v>
          </cell>
        </row>
        <row r="60">
          <cell r="W60" t="str">
            <v>$E$60:$E$60</v>
          </cell>
        </row>
        <row r="61">
          <cell r="W61" t="str">
            <v>$E$61:$E$61</v>
          </cell>
        </row>
        <row r="62">
          <cell r="W62" t="str">
            <v>$E$62:$E$62</v>
          </cell>
        </row>
        <row r="63">
          <cell r="W63" t="str">
            <v>$E$63:$E$63</v>
          </cell>
        </row>
        <row r="64">
          <cell r="W64" t="str">
            <v>$E$64:$E$64</v>
          </cell>
        </row>
        <row r="65">
          <cell r="W65" t="str">
            <v>$E$65:$E$65</v>
          </cell>
        </row>
        <row r="66">
          <cell r="W66" t="str">
            <v>$E$66:$E$66</v>
          </cell>
        </row>
        <row r="67">
          <cell r="W67" t="str">
            <v>$E$67:$E$67</v>
          </cell>
        </row>
        <row r="68">
          <cell r="W68">
            <v>0</v>
          </cell>
        </row>
        <row r="69">
          <cell r="W69" t="str">
            <v>$E$69:$G$69</v>
          </cell>
        </row>
        <row r="70">
          <cell r="W70">
            <v>0</v>
          </cell>
        </row>
        <row r="71">
          <cell r="W71">
            <v>0</v>
          </cell>
        </row>
        <row r="72">
          <cell r="W72">
            <v>0</v>
          </cell>
        </row>
        <row r="73">
          <cell r="W73" t="str">
            <v>$E$73:$G$73</v>
          </cell>
        </row>
        <row r="74">
          <cell r="W74" t="str">
            <v>$E$74:$G$74</v>
          </cell>
        </row>
        <row r="75">
          <cell r="W75" t="str">
            <v>$E$75:$G$75</v>
          </cell>
        </row>
        <row r="76">
          <cell r="W76" t="str">
            <v>$E$76:$E$76</v>
          </cell>
        </row>
        <row r="77">
          <cell r="W77" t="str">
            <v>$E$77:$E$77</v>
          </cell>
        </row>
        <row r="78">
          <cell r="W78" t="str">
            <v>$E$78:$E$78</v>
          </cell>
        </row>
        <row r="79">
          <cell r="W79" t="str">
            <v>$E$79:$E$79</v>
          </cell>
        </row>
        <row r="80">
          <cell r="W80" t="str">
            <v>$E$80:$E$80</v>
          </cell>
        </row>
        <row r="81">
          <cell r="W81" t="str">
            <v>$E$81:$E$81</v>
          </cell>
        </row>
        <row r="82">
          <cell r="W82" t="str">
            <v>$E$82:$E$82</v>
          </cell>
        </row>
        <row r="83">
          <cell r="W83" t="str">
            <v>$E$83:$E$83</v>
          </cell>
        </row>
        <row r="84">
          <cell r="W84" t="str">
            <v>$E$84:$E$84</v>
          </cell>
        </row>
        <row r="85">
          <cell r="W85">
            <v>0</v>
          </cell>
        </row>
        <row r="86">
          <cell r="W86" t="str">
            <v>$E$86:$G$86</v>
          </cell>
        </row>
        <row r="87">
          <cell r="W87">
            <v>0</v>
          </cell>
        </row>
        <row r="88">
          <cell r="W88">
            <v>0</v>
          </cell>
        </row>
        <row r="89">
          <cell r="W89">
            <v>0</v>
          </cell>
        </row>
        <row r="90">
          <cell r="W90" t="str">
            <v>$E$90:$F$90</v>
          </cell>
        </row>
        <row r="91">
          <cell r="W91" t="str">
            <v>$E$91:$F$91</v>
          </cell>
        </row>
        <row r="92">
          <cell r="W92" t="str">
            <v>$E$92:$F$92</v>
          </cell>
        </row>
        <row r="93">
          <cell r="W93" t="str">
            <v>$E$93:$F$93</v>
          </cell>
        </row>
        <row r="94">
          <cell r="W94" t="str">
            <v>$E$94:$G$94</v>
          </cell>
        </row>
        <row r="95">
          <cell r="W95" t="str">
            <v>$E$95:$E$95</v>
          </cell>
        </row>
        <row r="96">
          <cell r="W96" t="str">
            <v>$E$96:$E$96</v>
          </cell>
        </row>
        <row r="97">
          <cell r="W97" t="str">
            <v>$E$97:$E$97</v>
          </cell>
        </row>
        <row r="98">
          <cell r="W98" t="str">
            <v>$E$98:$E$98</v>
          </cell>
        </row>
        <row r="99">
          <cell r="W99" t="str">
            <v>$E$99:$E$99</v>
          </cell>
        </row>
        <row r="100">
          <cell r="W100" t="str">
            <v>$E$100:$E$100</v>
          </cell>
        </row>
        <row r="101">
          <cell r="W101" t="str">
            <v>$E$101:$E$101</v>
          </cell>
        </row>
        <row r="102">
          <cell r="W102">
            <v>0</v>
          </cell>
        </row>
        <row r="103">
          <cell r="W103" t="str">
            <v>$E$103:$E$103</v>
          </cell>
        </row>
        <row r="104">
          <cell r="W104">
            <v>0</v>
          </cell>
        </row>
        <row r="105">
          <cell r="W105">
            <v>0</v>
          </cell>
        </row>
        <row r="106">
          <cell r="W106">
            <v>0</v>
          </cell>
        </row>
        <row r="107">
          <cell r="W107" t="str">
            <v>$E$107:$E$107</v>
          </cell>
        </row>
        <row r="108">
          <cell r="W108" t="str">
            <v>$E$108:$E$108</v>
          </cell>
        </row>
        <row r="109">
          <cell r="W109" t="str">
            <v>$E$109:$E$109</v>
          </cell>
        </row>
        <row r="110">
          <cell r="W110" t="str">
            <v>$E$110:$E$110</v>
          </cell>
        </row>
        <row r="111">
          <cell r="W111" t="str">
            <v>$E$111:$E$111</v>
          </cell>
        </row>
        <row r="112">
          <cell r="W112" t="str">
            <v>$E$112:$E$112</v>
          </cell>
        </row>
        <row r="113">
          <cell r="W113" t="str">
            <v>$E$113:$E$113</v>
          </cell>
        </row>
        <row r="114">
          <cell r="W114" t="str">
            <v>$E$114:$E$114</v>
          </cell>
        </row>
        <row r="115">
          <cell r="W115" t="str">
            <v>$E$115:$E$115</v>
          </cell>
        </row>
        <row r="116">
          <cell r="W116" t="str">
            <v>$E$116:$E$116</v>
          </cell>
        </row>
        <row r="117">
          <cell r="W117" t="str">
            <v>$E$117:$E$117</v>
          </cell>
        </row>
        <row r="118">
          <cell r="W118" t="str">
            <v>$E$118:$E$118</v>
          </cell>
        </row>
        <row r="119">
          <cell r="W119">
            <v>0</v>
          </cell>
        </row>
        <row r="120">
          <cell r="W120" t="str">
            <v>$E$120:$E$120</v>
          </cell>
        </row>
        <row r="121">
          <cell r="W121">
            <v>0</v>
          </cell>
        </row>
        <row r="122">
          <cell r="W122">
            <v>0</v>
          </cell>
        </row>
        <row r="123">
          <cell r="W123">
            <v>0</v>
          </cell>
        </row>
        <row r="124">
          <cell r="W124" t="str">
            <v>$E$124:$E$124</v>
          </cell>
        </row>
        <row r="125">
          <cell r="W125" t="str">
            <v>$E$125:$E$125</v>
          </cell>
        </row>
        <row r="126">
          <cell r="W126" t="str">
            <v>$E$126:$E$126</v>
          </cell>
        </row>
        <row r="127">
          <cell r="W127" t="str">
            <v>$E$127:$E$127</v>
          </cell>
        </row>
        <row r="128">
          <cell r="W128" t="str">
            <v>$E$128:$E$128</v>
          </cell>
        </row>
        <row r="129">
          <cell r="W129" t="str">
            <v>$E$129:$E$129</v>
          </cell>
        </row>
        <row r="130">
          <cell r="W130" t="str">
            <v>$E$130:$E$130</v>
          </cell>
        </row>
        <row r="131">
          <cell r="W131" t="str">
            <v>$E$131:$E$131</v>
          </cell>
        </row>
        <row r="132">
          <cell r="W132" t="str">
            <v>$E$132:$E$132</v>
          </cell>
        </row>
        <row r="133">
          <cell r="W133" t="str">
            <v>$E$133:$E$133</v>
          </cell>
        </row>
        <row r="134">
          <cell r="W134" t="str">
            <v>$E$134:$E$134</v>
          </cell>
        </row>
        <row r="135">
          <cell r="W135" t="str">
            <v>$E$135:$E$135</v>
          </cell>
        </row>
        <row r="136">
          <cell r="W136">
            <v>0</v>
          </cell>
        </row>
        <row r="137">
          <cell r="W137">
            <v>0</v>
          </cell>
        </row>
        <row r="138">
          <cell r="W138">
            <v>0</v>
          </cell>
        </row>
        <row r="139">
          <cell r="W139">
            <v>0</v>
          </cell>
        </row>
        <row r="140">
          <cell r="W140">
            <v>0</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howOutlineSymbols="0"/>
    <pageSetUpPr fitToPage="1"/>
  </sheetPr>
  <dimension ref="A1:M17"/>
  <sheetViews>
    <sheetView tabSelected="1" showOutlineSymbols="0" zoomScale="80" zoomScaleNormal="80" workbookViewId="0">
      <selection activeCell="B2" sqref="B2:I8"/>
    </sheetView>
  </sheetViews>
  <sheetFormatPr baseColWidth="10" defaultColWidth="11.42578125" defaultRowHeight="14.25" x14ac:dyDescent="0.2"/>
  <cols>
    <col min="1" max="1" width="6.7109375" style="8" customWidth="1"/>
    <col min="2" max="5" width="11.42578125" style="8"/>
    <col min="6" max="6" width="91.85546875" style="289" customWidth="1"/>
    <col min="7" max="8" width="11.42578125" style="289"/>
    <col min="9" max="9" width="11.42578125" style="8"/>
    <col min="10" max="10" width="2.85546875" style="8" customWidth="1"/>
    <col min="11" max="16384" width="11.42578125" style="8"/>
  </cols>
  <sheetData>
    <row r="1" spans="1:13" ht="18" customHeight="1" thickBot="1" x14ac:dyDescent="0.25">
      <c r="A1" s="73"/>
      <c r="B1" s="73"/>
      <c r="C1" s="73"/>
      <c r="D1" s="73"/>
      <c r="E1" s="73"/>
      <c r="I1" s="73"/>
      <c r="J1" s="73"/>
      <c r="K1" s="73"/>
      <c r="L1" s="73"/>
      <c r="M1" s="73"/>
    </row>
    <row r="2" spans="1:13" ht="18" customHeight="1" x14ac:dyDescent="0.2">
      <c r="A2" s="73"/>
      <c r="B2" s="391" t="s">
        <v>271</v>
      </c>
      <c r="C2" s="391"/>
      <c r="D2" s="391"/>
      <c r="E2" s="391"/>
      <c r="F2" s="391"/>
      <c r="G2" s="391"/>
      <c r="H2" s="391"/>
      <c r="I2" s="391"/>
      <c r="J2" s="73"/>
      <c r="K2" s="395" t="s">
        <v>113</v>
      </c>
      <c r="L2" s="396"/>
      <c r="M2" s="397"/>
    </row>
    <row r="3" spans="1:13" ht="18" customHeight="1" x14ac:dyDescent="0.2">
      <c r="A3" s="73"/>
      <c r="B3" s="391"/>
      <c r="C3" s="391"/>
      <c r="D3" s="391"/>
      <c r="E3" s="391"/>
      <c r="F3" s="391"/>
      <c r="G3" s="391"/>
      <c r="H3" s="391"/>
      <c r="I3" s="391"/>
      <c r="J3" s="73"/>
      <c r="K3" s="388" t="s">
        <v>99</v>
      </c>
      <c r="L3" s="389"/>
      <c r="M3" s="390"/>
    </row>
    <row r="4" spans="1:13" ht="18" customHeight="1" x14ac:dyDescent="0.2">
      <c r="A4" s="73"/>
      <c r="B4" s="391"/>
      <c r="C4" s="391"/>
      <c r="D4" s="391"/>
      <c r="E4" s="391"/>
      <c r="F4" s="391"/>
      <c r="G4" s="391"/>
      <c r="H4" s="391"/>
      <c r="I4" s="391"/>
      <c r="J4" s="73"/>
      <c r="K4" s="388" t="s">
        <v>115</v>
      </c>
      <c r="L4" s="389"/>
      <c r="M4" s="390"/>
    </row>
    <row r="5" spans="1:13" ht="18" customHeight="1" x14ac:dyDescent="0.2">
      <c r="A5" s="73"/>
      <c r="B5" s="391"/>
      <c r="C5" s="391"/>
      <c r="D5" s="391"/>
      <c r="E5" s="391"/>
      <c r="F5" s="391"/>
      <c r="G5" s="391"/>
      <c r="H5" s="391"/>
      <c r="I5" s="391"/>
      <c r="J5" s="73"/>
      <c r="K5" s="388" t="s">
        <v>168</v>
      </c>
      <c r="L5" s="389"/>
      <c r="M5" s="390"/>
    </row>
    <row r="6" spans="1:13" ht="18" customHeight="1" x14ac:dyDescent="0.2">
      <c r="A6" s="73"/>
      <c r="B6" s="391"/>
      <c r="C6" s="391"/>
      <c r="D6" s="391"/>
      <c r="E6" s="391"/>
      <c r="F6" s="391"/>
      <c r="G6" s="391"/>
      <c r="H6" s="391"/>
      <c r="I6" s="391"/>
      <c r="J6" s="73"/>
      <c r="K6" s="388" t="s">
        <v>248</v>
      </c>
      <c r="L6" s="389"/>
      <c r="M6" s="390"/>
    </row>
    <row r="7" spans="1:13" ht="18" customHeight="1" x14ac:dyDescent="0.2">
      <c r="A7" s="73"/>
      <c r="B7" s="391"/>
      <c r="C7" s="391"/>
      <c r="D7" s="391"/>
      <c r="E7" s="391"/>
      <c r="F7" s="391"/>
      <c r="G7" s="391"/>
      <c r="H7" s="391"/>
      <c r="I7" s="391"/>
      <c r="J7" s="73"/>
      <c r="K7" s="388" t="s">
        <v>247</v>
      </c>
      <c r="L7" s="389"/>
      <c r="M7" s="390"/>
    </row>
    <row r="8" spans="1:13" ht="18" customHeight="1" x14ac:dyDescent="0.2">
      <c r="A8" s="73"/>
      <c r="B8" s="391"/>
      <c r="C8" s="391"/>
      <c r="D8" s="391"/>
      <c r="E8" s="391"/>
      <c r="F8" s="391"/>
      <c r="G8" s="391"/>
      <c r="H8" s="391"/>
      <c r="I8" s="391"/>
      <c r="J8" s="73"/>
      <c r="K8" s="388" t="s">
        <v>111</v>
      </c>
      <c r="L8" s="389"/>
      <c r="M8" s="390"/>
    </row>
    <row r="9" spans="1:13" ht="18" customHeight="1" x14ac:dyDescent="0.2">
      <c r="A9" s="73"/>
      <c r="B9" s="73"/>
      <c r="C9" s="73"/>
      <c r="D9" s="73"/>
      <c r="E9" s="73"/>
      <c r="I9" s="73"/>
      <c r="J9" s="73"/>
      <c r="K9" s="73"/>
      <c r="L9" s="73"/>
      <c r="M9" s="73"/>
    </row>
    <row r="10" spans="1:13" ht="231" customHeight="1" x14ac:dyDescent="0.2">
      <c r="A10" s="73"/>
      <c r="B10" s="392" t="s">
        <v>249</v>
      </c>
      <c r="C10" s="393"/>
      <c r="D10" s="393"/>
      <c r="E10" s="393"/>
      <c r="F10" s="393"/>
      <c r="G10" s="393"/>
      <c r="H10" s="393"/>
      <c r="I10" s="394"/>
      <c r="J10" s="394"/>
      <c r="K10" s="394"/>
      <c r="L10" s="394"/>
      <c r="M10" s="394"/>
    </row>
    <row r="11" spans="1:13" ht="18" customHeight="1" thickBot="1" x14ac:dyDescent="0.3">
      <c r="B11" s="73"/>
      <c r="C11" s="73"/>
      <c r="D11" s="73"/>
      <c r="E11" s="73"/>
    </row>
    <row r="12" spans="1:13" s="289" customFormat="1" ht="18" customHeight="1" thickBot="1" x14ac:dyDescent="0.35">
      <c r="B12" s="290" t="s">
        <v>87</v>
      </c>
      <c r="C12" s="291"/>
      <c r="D12" s="291"/>
      <c r="F12" s="294" t="s">
        <v>272</v>
      </c>
    </row>
    <row r="13" spans="1:13" s="289" customFormat="1" ht="18" customHeight="1" thickBot="1" x14ac:dyDescent="0.3">
      <c r="B13" s="291"/>
      <c r="C13" s="291"/>
      <c r="D13" s="291"/>
      <c r="F13" s="288"/>
    </row>
    <row r="14" spans="1:13" s="289" customFormat="1" ht="18" customHeight="1" thickBot="1" x14ac:dyDescent="0.35">
      <c r="B14" s="290" t="s">
        <v>88</v>
      </c>
      <c r="C14" s="291"/>
      <c r="D14" s="291"/>
      <c r="F14" s="292"/>
    </row>
    <row r="15" spans="1:13" s="289" customFormat="1" ht="18" customHeight="1" thickBot="1" x14ac:dyDescent="0.3">
      <c r="B15" s="291"/>
      <c r="C15" s="291"/>
      <c r="D15" s="291"/>
      <c r="F15" s="288"/>
    </row>
    <row r="16" spans="1:13" s="289" customFormat="1" ht="18" customHeight="1" thickBot="1" x14ac:dyDescent="0.35">
      <c r="B16" s="290" t="s">
        <v>89</v>
      </c>
      <c r="C16" s="291"/>
      <c r="D16" s="291"/>
      <c r="F16" s="293">
        <f ca="1">TODAY()</f>
        <v>43028</v>
      </c>
    </row>
    <row r="17" ht="18" customHeight="1" x14ac:dyDescent="0.25"/>
  </sheetData>
  <sheetProtection password="" sheet="1" objects="1" scenarios="1" formatCells="0" formatRows="0" pivotTables="0"/>
  <mergeCells count="9">
    <mergeCell ref="K8:M8"/>
    <mergeCell ref="B2:I8"/>
    <mergeCell ref="B10:M10"/>
    <mergeCell ref="K4:M4"/>
    <mergeCell ref="K2:M2"/>
    <mergeCell ref="K3:M3"/>
    <mergeCell ref="K5:M5"/>
    <mergeCell ref="K6:M6"/>
    <mergeCell ref="K7:M7"/>
  </mergeCells>
  <hyperlinks>
    <hyperlink ref="K3:M3" location="'Gestion du risque'!A1" tooltip="Aller vers onglet Gestion du risque" display="Gestion du risque"/>
    <hyperlink ref="K4:M4" location="'Service aux publics'!A1" tooltip="Aller vers onglet Service aux publics" display="Service aux publics"/>
    <hyperlink ref="K5:M5" location="Efficience!A1" tooltip="Aller vers onglet Efficience" display="Efficience"/>
    <hyperlink ref="K6:M6" location="'Nécessité du projet'!A1" tooltip="Aller vers onglet Nécessité du projet" display="Nécessité du projet"/>
    <hyperlink ref="K7:M7" location="'Maîtrise du projet'!A1" tooltip="Aller vers onglet Maîtrise du projet" display="Maîtrise du projet"/>
    <hyperlink ref="K8:M8" location="'Restitution graphique'!A1" tooltip="Aller vers onglet Synthèse" display="Synthèse"/>
  </hyperlinks>
  <pageMargins left="0.7" right="0.7" top="0.75" bottom="0.75" header="0.3" footer="0.3"/>
  <pageSetup paperSize="9" scale="57" fitToHeight="0" orientation="landscape" r:id="rId1"/>
  <headerFooter>
    <oddFooter>&amp;LCNAMTS - DDO/DRAC/DPPR - Version 2.1- Publiée le 30/10/2014</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howOutlineSymbols="0"/>
    <pageSetUpPr fitToPage="1"/>
  </sheetPr>
  <dimension ref="A1:AG83"/>
  <sheetViews>
    <sheetView showOutlineSymbols="0" zoomScale="80" zoomScaleNormal="80" zoomScaleSheetLayoutView="80" workbookViewId="0"/>
  </sheetViews>
  <sheetFormatPr baseColWidth="10" defaultColWidth="11.42578125" defaultRowHeight="15.75" outlineLevelCol="4" x14ac:dyDescent="0.25"/>
  <cols>
    <col min="1" max="1" width="3.42578125" style="284" customWidth="1"/>
    <col min="2" max="2" width="69.140625" style="32" customWidth="1"/>
    <col min="3" max="3" width="2.7109375" style="32" customWidth="1"/>
    <col min="4" max="4" width="23.5703125" style="14" customWidth="1"/>
    <col min="5" max="5" width="2.7109375" style="14" customWidth="1"/>
    <col min="6" max="6" width="58.42578125" style="328" customWidth="1"/>
    <col min="7" max="7" width="2.7109375" style="32" customWidth="1"/>
    <col min="8" max="8" width="11.42578125" style="32"/>
    <col min="9" max="9" width="2.7109375" style="32" customWidth="1"/>
    <col min="10" max="10" width="24.28515625" style="16" bestFit="1" customWidth="1"/>
    <col min="11" max="11" width="2.5703125" style="8" customWidth="1"/>
    <col min="12" max="12" width="18.5703125" style="8" hidden="1" customWidth="1" outlineLevel="2"/>
    <col min="13" max="13" width="48.42578125" style="9" hidden="1" customWidth="1" outlineLevel="4"/>
    <col min="14" max="14" width="20.7109375" style="9" hidden="1" customWidth="1" outlineLevel="4"/>
    <col min="15" max="21" width="20.7109375" style="8" hidden="1" customWidth="1" outlineLevel="4"/>
    <col min="22" max="27" width="11.42578125" style="8" hidden="1" customWidth="1" outlineLevel="4"/>
    <col min="28" max="28" width="58.85546875" style="8" hidden="1" customWidth="1" outlineLevel="4"/>
    <col min="29" max="30" width="11.42578125" style="8" hidden="1" customWidth="1" outlineLevel="2"/>
    <col min="31" max="31" width="11.42578125" style="8" customWidth="1" collapsed="1"/>
    <col min="32" max="16384" width="11.42578125" style="8"/>
  </cols>
  <sheetData>
    <row r="1" spans="1:33" s="112" customFormat="1" ht="18" customHeight="1" thickBot="1" x14ac:dyDescent="0.3">
      <c r="A1" s="271"/>
      <c r="B1" s="106"/>
      <c r="C1" s="106"/>
      <c r="D1" s="107"/>
      <c r="E1" s="107"/>
      <c r="F1" s="319"/>
      <c r="G1" s="106"/>
      <c r="H1" s="106"/>
      <c r="I1" s="106"/>
      <c r="J1" s="108"/>
      <c r="K1" s="106"/>
      <c r="L1" s="106"/>
      <c r="M1" s="109"/>
      <c r="N1" s="109"/>
      <c r="O1" s="110"/>
      <c r="P1" s="110"/>
      <c r="Q1" s="110"/>
      <c r="R1" s="110"/>
      <c r="S1" s="110"/>
      <c r="T1" s="110"/>
      <c r="U1" s="110"/>
      <c r="V1" s="110"/>
      <c r="W1" s="110">
        <v>1</v>
      </c>
      <c r="X1" s="110"/>
      <c r="Y1" s="110"/>
      <c r="Z1" s="110"/>
      <c r="AA1" s="110"/>
      <c r="AB1" s="199" t="s">
        <v>2</v>
      </c>
      <c r="AC1" s="111">
        <f>H21</f>
        <v>3</v>
      </c>
      <c r="AD1" s="110">
        <f>J21</f>
        <v>5</v>
      </c>
      <c r="AE1" s="110"/>
      <c r="AF1" s="110"/>
      <c r="AG1" s="110"/>
    </row>
    <row r="2" spans="1:33" s="112" customFormat="1" ht="21" customHeight="1" x14ac:dyDescent="0.3">
      <c r="A2" s="271"/>
      <c r="B2" s="414" t="s">
        <v>148</v>
      </c>
      <c r="C2" s="414"/>
      <c r="D2" s="414"/>
      <c r="E2" s="414"/>
      <c r="F2" s="414"/>
      <c r="G2" s="106"/>
      <c r="H2" s="415" t="s">
        <v>113</v>
      </c>
      <c r="I2" s="416"/>
      <c r="J2" s="417"/>
      <c r="K2" s="106"/>
      <c r="L2" s="106"/>
      <c r="M2" s="109"/>
      <c r="N2" s="411" t="s">
        <v>92</v>
      </c>
      <c r="O2" s="411"/>
      <c r="P2" s="411"/>
      <c r="Q2" s="411"/>
      <c r="R2" s="411"/>
      <c r="S2" s="110"/>
      <c r="T2" s="110"/>
      <c r="U2" s="110"/>
      <c r="V2" s="110"/>
      <c r="W2" s="110">
        <v>2</v>
      </c>
      <c r="X2" s="110"/>
      <c r="Y2" s="110"/>
      <c r="Z2" s="110"/>
      <c r="AA2" s="110"/>
      <c r="AB2" s="199" t="s">
        <v>0</v>
      </c>
      <c r="AC2" s="111" t="str">
        <f>H31</f>
        <v>NC</v>
      </c>
      <c r="AD2" s="110" t="str">
        <f>J31</f>
        <v>NC</v>
      </c>
      <c r="AE2" s="110"/>
      <c r="AF2" s="110"/>
      <c r="AG2" s="110"/>
    </row>
    <row r="3" spans="1:33" s="115" customFormat="1" ht="21.75" customHeight="1" x14ac:dyDescent="0.25">
      <c r="A3" s="272"/>
      <c r="B3" s="414"/>
      <c r="C3" s="414"/>
      <c r="D3" s="414"/>
      <c r="E3" s="414"/>
      <c r="F3" s="414"/>
      <c r="G3" s="106"/>
      <c r="H3" s="418" t="s">
        <v>114</v>
      </c>
      <c r="I3" s="419"/>
      <c r="J3" s="420"/>
      <c r="K3" s="106"/>
      <c r="L3" s="106"/>
      <c r="M3" s="109"/>
      <c r="N3" s="113"/>
      <c r="O3" s="113"/>
      <c r="P3" s="113"/>
      <c r="Q3" s="113"/>
      <c r="R3" s="113"/>
      <c r="S3" s="110"/>
      <c r="T3" s="110"/>
      <c r="U3" s="110"/>
      <c r="V3" s="110"/>
      <c r="W3" s="114">
        <v>3</v>
      </c>
      <c r="AB3" s="199" t="s">
        <v>1</v>
      </c>
      <c r="AC3" s="116" t="str">
        <f>H45</f>
        <v>NC</v>
      </c>
      <c r="AD3" s="115" t="str">
        <f>J45</f>
        <v>NC</v>
      </c>
    </row>
    <row r="4" spans="1:33" s="115" customFormat="1" ht="21.75" customHeight="1" x14ac:dyDescent="0.25">
      <c r="A4" s="272"/>
      <c r="B4" s="414"/>
      <c r="C4" s="414"/>
      <c r="D4" s="414"/>
      <c r="E4" s="414"/>
      <c r="F4" s="414"/>
      <c r="G4" s="106"/>
      <c r="H4" s="422" t="s">
        <v>99</v>
      </c>
      <c r="I4" s="423"/>
      <c r="J4" s="424" t="s">
        <v>99</v>
      </c>
      <c r="K4" s="106"/>
      <c r="L4" s="106"/>
      <c r="M4" s="109"/>
      <c r="N4" s="113"/>
      <c r="O4" s="113"/>
      <c r="P4" s="113"/>
      <c r="Q4" s="113"/>
      <c r="R4" s="113"/>
      <c r="S4" s="110"/>
      <c r="T4" s="110"/>
      <c r="U4" s="110"/>
      <c r="V4" s="110"/>
      <c r="W4" s="114"/>
      <c r="AB4" s="199" t="s">
        <v>25</v>
      </c>
      <c r="AC4" s="118" t="str">
        <f>H57</f>
        <v>NC</v>
      </c>
      <c r="AD4" s="114" t="str">
        <f>J57</f>
        <v>NC</v>
      </c>
    </row>
    <row r="5" spans="1:33" s="117" customFormat="1" ht="21.75" customHeight="1" x14ac:dyDescent="0.2">
      <c r="A5" s="272"/>
      <c r="B5" s="414"/>
      <c r="C5" s="414"/>
      <c r="D5" s="414"/>
      <c r="E5" s="414"/>
      <c r="F5" s="414"/>
      <c r="G5" s="106"/>
      <c r="H5" s="418" t="s">
        <v>115</v>
      </c>
      <c r="I5" s="419"/>
      <c r="J5" s="420"/>
      <c r="K5" s="106"/>
      <c r="L5" s="106"/>
      <c r="M5" s="109"/>
      <c r="N5" s="113"/>
      <c r="O5" s="113"/>
      <c r="P5" s="113"/>
      <c r="Q5" s="113"/>
      <c r="R5" s="113"/>
      <c r="S5" s="110"/>
      <c r="T5" s="110"/>
      <c r="U5" s="110"/>
      <c r="V5" s="110"/>
      <c r="X5" s="114"/>
      <c r="Y5" s="114"/>
      <c r="Z5" s="114"/>
      <c r="AA5" s="114"/>
      <c r="AB5" s="199" t="s">
        <v>26</v>
      </c>
      <c r="AC5" s="118">
        <f>H71</f>
        <v>2.25</v>
      </c>
      <c r="AD5" s="114">
        <f>J71</f>
        <v>1</v>
      </c>
      <c r="AE5" s="114"/>
      <c r="AF5" s="114"/>
      <c r="AG5" s="114"/>
    </row>
    <row r="6" spans="1:33" s="117" customFormat="1" ht="21.75" customHeight="1" x14ac:dyDescent="0.2">
      <c r="A6" s="274"/>
      <c r="B6" s="414"/>
      <c r="C6" s="414"/>
      <c r="D6" s="414"/>
      <c r="E6" s="414"/>
      <c r="F6" s="414"/>
      <c r="G6" s="106"/>
      <c r="H6" s="418" t="s">
        <v>168</v>
      </c>
      <c r="I6" s="419"/>
      <c r="J6" s="420"/>
      <c r="K6" s="106"/>
      <c r="L6" s="106"/>
      <c r="M6" s="109"/>
      <c r="N6" s="113"/>
      <c r="O6" s="113"/>
      <c r="P6" s="113"/>
      <c r="Q6" s="113"/>
      <c r="R6" s="113"/>
      <c r="S6" s="110"/>
      <c r="T6" s="110"/>
      <c r="U6" s="110"/>
      <c r="V6" s="110"/>
      <c r="W6" s="114"/>
      <c r="X6" s="114"/>
      <c r="Y6" s="114"/>
      <c r="Z6" s="114"/>
      <c r="AA6" s="114"/>
      <c r="AB6" s="114"/>
      <c r="AC6" s="114"/>
      <c r="AD6" s="114">
        <f>SUM(AD1:AD5)</f>
        <v>6</v>
      </c>
      <c r="AE6" s="114"/>
      <c r="AF6" s="114"/>
      <c r="AG6" s="114"/>
    </row>
    <row r="7" spans="1:33" s="117" customFormat="1" ht="21.75" customHeight="1" x14ac:dyDescent="0.2">
      <c r="A7" s="274"/>
      <c r="B7" s="414"/>
      <c r="C7" s="414"/>
      <c r="D7" s="414"/>
      <c r="E7" s="414"/>
      <c r="F7" s="414"/>
      <c r="G7" s="106"/>
      <c r="H7" s="388" t="s">
        <v>248</v>
      </c>
      <c r="I7" s="389"/>
      <c r="J7" s="390"/>
      <c r="K7" s="106"/>
      <c r="L7" s="106"/>
      <c r="M7" s="109"/>
      <c r="N7" s="113"/>
      <c r="O7" s="113"/>
      <c r="P7" s="113"/>
      <c r="Q7" s="113"/>
      <c r="R7" s="113"/>
      <c r="S7" s="110"/>
      <c r="T7" s="110"/>
      <c r="U7" s="110"/>
      <c r="V7" s="110"/>
      <c r="W7" s="114"/>
      <c r="X7" s="114"/>
      <c r="Y7" s="114"/>
      <c r="Z7" s="114"/>
      <c r="AA7" s="114"/>
      <c r="AB7" s="114"/>
      <c r="AC7" s="114"/>
      <c r="AD7" s="114"/>
      <c r="AE7" s="114"/>
      <c r="AF7" s="114"/>
      <c r="AG7" s="114"/>
    </row>
    <row r="8" spans="1:33" s="117" customFormat="1" ht="21.75" customHeight="1" x14ac:dyDescent="0.2">
      <c r="A8" s="274"/>
      <c r="B8" s="414"/>
      <c r="C8" s="414"/>
      <c r="D8" s="414"/>
      <c r="E8" s="414"/>
      <c r="F8" s="414"/>
      <c r="G8" s="106"/>
      <c r="H8" s="418" t="s">
        <v>247</v>
      </c>
      <c r="I8" s="419"/>
      <c r="J8" s="420"/>
      <c r="K8" s="106"/>
      <c r="L8" s="106"/>
      <c r="M8" s="109"/>
      <c r="N8" s="113"/>
      <c r="O8" s="113"/>
      <c r="P8" s="113"/>
      <c r="Q8" s="113"/>
      <c r="R8" s="113"/>
      <c r="S8" s="110"/>
      <c r="T8" s="110"/>
      <c r="U8" s="110"/>
      <c r="V8" s="110"/>
      <c r="W8" s="114"/>
      <c r="X8" s="114"/>
      <c r="Y8" s="114"/>
      <c r="Z8" s="114"/>
      <c r="AA8" s="114"/>
      <c r="AB8" s="114"/>
      <c r="AC8" s="114"/>
      <c r="AD8" s="114"/>
      <c r="AE8" s="114"/>
      <c r="AF8" s="114"/>
      <c r="AG8" s="114"/>
    </row>
    <row r="9" spans="1:33" s="117" customFormat="1" ht="21.75" customHeight="1" x14ac:dyDescent="0.2">
      <c r="A9" s="274"/>
      <c r="B9" s="414"/>
      <c r="C9" s="414"/>
      <c r="D9" s="414"/>
      <c r="E9" s="414"/>
      <c r="F9" s="414"/>
      <c r="G9" s="106"/>
      <c r="H9" s="418" t="s">
        <v>111</v>
      </c>
      <c r="I9" s="419"/>
      <c r="J9" s="420"/>
      <c r="K9" s="106"/>
      <c r="L9" s="106"/>
      <c r="M9" s="109"/>
      <c r="N9" s="113"/>
      <c r="O9" s="113"/>
      <c r="P9" s="113"/>
      <c r="Q9" s="113"/>
      <c r="R9" s="113"/>
      <c r="S9" s="110"/>
      <c r="T9" s="110"/>
      <c r="U9" s="110"/>
      <c r="V9" s="110"/>
      <c r="W9" s="114"/>
      <c r="X9" s="114"/>
      <c r="Y9" s="114"/>
      <c r="Z9" s="114"/>
      <c r="AA9" s="114"/>
      <c r="AB9" s="114"/>
      <c r="AC9" s="114"/>
      <c r="AD9" s="114"/>
      <c r="AE9" s="114"/>
      <c r="AF9" s="114"/>
      <c r="AG9" s="114"/>
    </row>
    <row r="10" spans="1:33" s="117" customFormat="1" ht="18" customHeight="1" x14ac:dyDescent="0.2">
      <c r="A10" s="274"/>
      <c r="B10" s="112"/>
      <c r="C10" s="110"/>
      <c r="D10" s="119"/>
      <c r="E10" s="119"/>
      <c r="F10" s="174"/>
      <c r="G10" s="110"/>
      <c r="H10" s="421" t="s">
        <v>116</v>
      </c>
      <c r="I10" s="421"/>
      <c r="J10" s="421"/>
      <c r="K10" s="106"/>
      <c r="L10" s="106"/>
      <c r="M10" s="109"/>
      <c r="N10" s="113"/>
      <c r="O10" s="113"/>
      <c r="P10" s="113"/>
      <c r="Q10" s="113"/>
      <c r="R10" s="113"/>
      <c r="S10" s="110"/>
      <c r="T10" s="110"/>
      <c r="U10" s="110"/>
      <c r="V10" s="110"/>
      <c r="W10" s="114"/>
      <c r="X10" s="114"/>
      <c r="Y10" s="114"/>
      <c r="Z10" s="114"/>
      <c r="AA10" s="114"/>
      <c r="AB10" s="123"/>
      <c r="AC10" s="123"/>
      <c r="AD10" s="123"/>
      <c r="AE10" s="114"/>
      <c r="AF10" s="114"/>
      <c r="AG10" s="114"/>
    </row>
    <row r="11" spans="1:33" s="124" customFormat="1" ht="51.75" customHeight="1" x14ac:dyDescent="0.35">
      <c r="A11" s="274"/>
      <c r="B11" s="409" t="str">
        <f>"GESTION DU RISQUE ASSURANCE MALADIE "</f>
        <v xml:space="preserve">GESTION DU RISQUE ASSURANCE MALADIE </v>
      </c>
      <c r="C11" s="410"/>
      <c r="D11" s="410"/>
      <c r="E11" s="410"/>
      <c r="F11" s="410"/>
      <c r="G11" s="120"/>
      <c r="H11" s="413">
        <f>IF(AND(H21="NC",H31="NC",H45="NC",H57="NC",H71="NC"),"NC",IFERROR(SUMPRODUCT(AC1:AC5,AD1:AD5)/AD6,"-"))</f>
        <v>2.875</v>
      </c>
      <c r="I11" s="413"/>
      <c r="J11" s="413"/>
      <c r="K11" s="121"/>
      <c r="L11" s="122"/>
      <c r="M11" s="122"/>
      <c r="N11" s="121"/>
      <c r="O11" s="121"/>
      <c r="P11" s="121"/>
      <c r="Q11" s="121"/>
      <c r="R11" s="121"/>
      <c r="S11" s="122"/>
      <c r="T11" s="122"/>
      <c r="U11" s="122"/>
      <c r="V11" s="122"/>
      <c r="W11" s="122"/>
      <c r="X11" s="122"/>
      <c r="Y11" s="122"/>
      <c r="Z11" s="123"/>
      <c r="AA11" s="123"/>
      <c r="AB11" s="114"/>
      <c r="AC11" s="114"/>
      <c r="AD11" s="114"/>
      <c r="AE11" s="123"/>
      <c r="AF11" s="123"/>
      <c r="AG11" s="123"/>
    </row>
    <row r="12" spans="1:33" s="117" customFormat="1" ht="18" customHeight="1" thickBot="1" x14ac:dyDescent="0.3">
      <c r="A12" s="274"/>
      <c r="B12" s="115"/>
      <c r="C12" s="115"/>
      <c r="D12" s="115"/>
      <c r="E12" s="115"/>
      <c r="F12" s="179"/>
      <c r="G12" s="125"/>
      <c r="H12" s="412"/>
      <c r="I12" s="412"/>
      <c r="J12" s="412"/>
      <c r="K12" s="106"/>
      <c r="L12" s="106"/>
      <c r="M12" s="109"/>
      <c r="N12" s="114"/>
      <c r="O12" s="126"/>
      <c r="Q12" s="127"/>
      <c r="S12" s="114"/>
      <c r="T12" s="114"/>
      <c r="U12" s="114"/>
      <c r="V12" s="114"/>
      <c r="W12" s="114"/>
      <c r="X12" s="114"/>
      <c r="Y12" s="114"/>
      <c r="Z12" s="114"/>
      <c r="AA12" s="114"/>
      <c r="AB12" s="129"/>
      <c r="AC12" s="129"/>
      <c r="AD12" s="129"/>
      <c r="AE12" s="114"/>
      <c r="AF12" s="114"/>
      <c r="AG12" s="114"/>
    </row>
    <row r="13" spans="1:33" s="131" customFormat="1" ht="21" customHeight="1" thickTop="1" x14ac:dyDescent="0.2">
      <c r="A13" s="273"/>
      <c r="B13" s="400" t="s">
        <v>185</v>
      </c>
      <c r="C13" s="401"/>
      <c r="D13" s="401"/>
      <c r="E13" s="401"/>
      <c r="F13" s="401"/>
      <c r="G13" s="401"/>
      <c r="H13" s="401"/>
      <c r="I13" s="401"/>
      <c r="J13" s="402"/>
      <c r="K13" s="128"/>
      <c r="L13" s="128"/>
      <c r="M13" s="128"/>
      <c r="N13" s="128"/>
      <c r="O13" s="129"/>
      <c r="P13" s="129"/>
      <c r="Q13" s="129"/>
      <c r="R13" s="129"/>
      <c r="S13" s="129"/>
      <c r="T13" s="129"/>
      <c r="U13" s="130"/>
      <c r="V13" s="129"/>
      <c r="W13" s="129"/>
      <c r="X13" s="129"/>
      <c r="Y13" s="129"/>
      <c r="Z13" s="129"/>
      <c r="AA13" s="129"/>
      <c r="AB13" s="129"/>
      <c r="AC13" s="129"/>
      <c r="AD13" s="129"/>
      <c r="AE13" s="129"/>
      <c r="AF13" s="129"/>
      <c r="AG13" s="129"/>
    </row>
    <row r="14" spans="1:33" s="131" customFormat="1" ht="21" customHeight="1" x14ac:dyDescent="0.2">
      <c r="A14" s="274"/>
      <c r="B14" s="403"/>
      <c r="C14" s="404"/>
      <c r="D14" s="404"/>
      <c r="E14" s="404"/>
      <c r="F14" s="404"/>
      <c r="G14" s="404"/>
      <c r="H14" s="404"/>
      <c r="I14" s="404"/>
      <c r="J14" s="405"/>
      <c r="K14" s="128"/>
      <c r="L14" s="128"/>
      <c r="M14" s="128"/>
      <c r="N14" s="128"/>
      <c r="O14" s="129"/>
      <c r="P14" s="129"/>
      <c r="Q14" s="129"/>
      <c r="R14" s="129"/>
      <c r="S14" s="129"/>
      <c r="T14" s="129"/>
      <c r="U14" s="129"/>
      <c r="V14" s="129"/>
      <c r="W14" s="129"/>
      <c r="X14" s="129"/>
      <c r="Y14" s="129"/>
      <c r="Z14" s="129"/>
      <c r="AA14" s="129"/>
      <c r="AB14" s="129"/>
      <c r="AC14" s="129"/>
      <c r="AD14" s="129"/>
      <c r="AE14" s="129"/>
      <c r="AF14" s="129"/>
      <c r="AG14" s="129"/>
    </row>
    <row r="15" spans="1:33" s="131" customFormat="1" ht="21" customHeight="1" x14ac:dyDescent="0.2">
      <c r="A15" s="274"/>
      <c r="B15" s="403"/>
      <c r="C15" s="404"/>
      <c r="D15" s="404"/>
      <c r="E15" s="404"/>
      <c r="F15" s="404"/>
      <c r="G15" s="404"/>
      <c r="H15" s="404"/>
      <c r="I15" s="404"/>
      <c r="J15" s="405"/>
      <c r="K15" s="128"/>
      <c r="V15" s="129"/>
      <c r="W15" s="129"/>
      <c r="X15" s="129"/>
      <c r="Y15" s="129"/>
      <c r="Z15" s="129"/>
      <c r="AA15" s="129"/>
      <c r="AB15" s="129"/>
      <c r="AC15" s="129"/>
      <c r="AD15" s="129"/>
      <c r="AE15" s="129"/>
      <c r="AF15" s="129"/>
      <c r="AG15" s="129"/>
    </row>
    <row r="16" spans="1:33" s="131" customFormat="1" ht="21" customHeight="1" x14ac:dyDescent="0.2">
      <c r="A16" s="274"/>
      <c r="B16" s="403"/>
      <c r="C16" s="404"/>
      <c r="D16" s="404"/>
      <c r="E16" s="404"/>
      <c r="F16" s="404"/>
      <c r="G16" s="404"/>
      <c r="H16" s="404"/>
      <c r="I16" s="404"/>
      <c r="J16" s="405"/>
      <c r="K16" s="128"/>
      <c r="V16" s="129"/>
      <c r="W16" s="129"/>
      <c r="X16" s="129"/>
      <c r="Y16" s="129"/>
      <c r="Z16" s="129"/>
      <c r="AA16" s="129"/>
      <c r="AB16" s="129"/>
      <c r="AC16" s="129"/>
      <c r="AD16" s="129"/>
      <c r="AE16" s="129"/>
      <c r="AF16" s="129"/>
      <c r="AG16" s="129"/>
    </row>
    <row r="17" spans="1:33" s="131" customFormat="1" ht="21" customHeight="1" x14ac:dyDescent="0.2">
      <c r="A17" s="275"/>
      <c r="B17" s="403"/>
      <c r="C17" s="404"/>
      <c r="D17" s="404"/>
      <c r="E17" s="404"/>
      <c r="F17" s="404"/>
      <c r="G17" s="404"/>
      <c r="H17" s="404"/>
      <c r="I17" s="404"/>
      <c r="J17" s="405"/>
      <c r="K17" s="128"/>
      <c r="V17" s="129"/>
      <c r="W17" s="129"/>
      <c r="X17" s="129"/>
      <c r="Y17" s="129"/>
      <c r="Z17" s="129"/>
      <c r="AA17" s="129"/>
      <c r="AB17" s="129"/>
      <c r="AC17" s="129"/>
      <c r="AD17" s="129"/>
      <c r="AE17" s="129"/>
      <c r="AF17" s="129"/>
      <c r="AG17" s="129"/>
    </row>
    <row r="18" spans="1:33" s="131" customFormat="1" ht="21" customHeight="1" x14ac:dyDescent="0.2">
      <c r="A18" s="275"/>
      <c r="B18" s="403"/>
      <c r="C18" s="404"/>
      <c r="D18" s="404"/>
      <c r="E18" s="404"/>
      <c r="F18" s="404"/>
      <c r="G18" s="404"/>
      <c r="H18" s="404"/>
      <c r="I18" s="404"/>
      <c r="J18" s="405"/>
      <c r="K18" s="128"/>
      <c r="V18" s="129"/>
      <c r="W18" s="129"/>
      <c r="X18" s="129"/>
      <c r="Y18" s="129"/>
      <c r="Z18" s="129"/>
      <c r="AA18" s="129"/>
      <c r="AB18" s="129"/>
      <c r="AC18" s="129"/>
      <c r="AD18" s="129"/>
      <c r="AE18" s="129"/>
      <c r="AF18" s="129"/>
      <c r="AG18" s="129"/>
    </row>
    <row r="19" spans="1:33" s="131" customFormat="1" ht="49.5" customHeight="1" thickBot="1" x14ac:dyDescent="0.25">
      <c r="A19" s="275"/>
      <c r="B19" s="406"/>
      <c r="C19" s="407"/>
      <c r="D19" s="407"/>
      <c r="E19" s="407"/>
      <c r="F19" s="407"/>
      <c r="G19" s="407"/>
      <c r="H19" s="407"/>
      <c r="I19" s="407"/>
      <c r="J19" s="408"/>
      <c r="K19" s="132"/>
      <c r="V19" s="129"/>
      <c r="W19" s="129"/>
      <c r="X19" s="129"/>
      <c r="Y19" s="129"/>
      <c r="Z19" s="129"/>
      <c r="AA19" s="129"/>
      <c r="AB19" s="34"/>
      <c r="AC19" s="34"/>
      <c r="AD19" s="34"/>
      <c r="AE19" s="129"/>
      <c r="AF19" s="129"/>
      <c r="AG19" s="129"/>
    </row>
    <row r="20" spans="1:33" s="33" customFormat="1" ht="25.5" customHeight="1" thickTop="1" x14ac:dyDescent="0.2">
      <c r="A20" s="277"/>
      <c r="B20" s="133"/>
      <c r="C20" s="129"/>
      <c r="D20" s="134"/>
      <c r="E20" s="134"/>
      <c r="F20" s="321"/>
      <c r="G20" s="129"/>
      <c r="H20" s="135" t="s">
        <v>86</v>
      </c>
      <c r="I20" s="136"/>
      <c r="J20" s="134" t="s">
        <v>85</v>
      </c>
      <c r="K20" s="136"/>
      <c r="L20" s="136"/>
      <c r="M20" s="136"/>
      <c r="N20" s="136"/>
      <c r="O20" s="129"/>
      <c r="P20" s="129"/>
      <c r="Q20" s="129"/>
      <c r="R20" s="129"/>
      <c r="S20" s="129"/>
      <c r="T20" s="34"/>
      <c r="U20" s="34"/>
      <c r="V20" s="34"/>
      <c r="W20" s="34"/>
      <c r="X20" s="34"/>
      <c r="Y20" s="34"/>
      <c r="Z20" s="34"/>
      <c r="AA20" s="34"/>
      <c r="AB20" s="3"/>
      <c r="AC20" s="3"/>
      <c r="AD20" s="3"/>
      <c r="AE20" s="34"/>
      <c r="AF20" s="34"/>
      <c r="AG20" s="34"/>
    </row>
    <row r="21" spans="1:33" s="2" customFormat="1" ht="39.950000000000003" customHeight="1" x14ac:dyDescent="0.2">
      <c r="A21" s="276"/>
      <c r="B21" s="137" t="s">
        <v>134</v>
      </c>
      <c r="C21" s="138"/>
      <c r="D21" s="137" t="s">
        <v>84</v>
      </c>
      <c r="E21" s="139"/>
      <c r="F21" s="320" t="s">
        <v>165</v>
      </c>
      <c r="G21" s="138"/>
      <c r="H21" s="140">
        <f>IFERROR(SUMPRODUCT(H23:H27,J23:J27)*3/U29,"NC")</f>
        <v>3</v>
      </c>
      <c r="I21" s="106"/>
      <c r="J21" s="141">
        <f>IF(H21="NC","NC",5)</f>
        <v>5</v>
      </c>
      <c r="K21" s="106"/>
      <c r="L21" s="117"/>
      <c r="M21" s="117"/>
      <c r="N21" s="117"/>
      <c r="O21" s="117"/>
      <c r="P21" s="117"/>
      <c r="Q21" s="117"/>
      <c r="R21" s="117"/>
      <c r="S21" s="117"/>
      <c r="V21" s="3"/>
      <c r="W21" s="3"/>
      <c r="X21" s="3"/>
      <c r="Y21" s="3"/>
      <c r="Z21" s="3"/>
      <c r="AA21" s="3"/>
      <c r="AB21" s="77"/>
      <c r="AC21" s="77"/>
      <c r="AD21" s="77"/>
      <c r="AE21" s="3"/>
      <c r="AF21" s="3"/>
      <c r="AG21" s="3"/>
    </row>
    <row r="22" spans="1:33" s="76" customFormat="1" ht="15.6" thickBot="1" x14ac:dyDescent="0.3">
      <c r="A22" s="276"/>
      <c r="B22" s="131"/>
      <c r="C22" s="129"/>
      <c r="D22" s="142" t="s">
        <v>93</v>
      </c>
      <c r="E22" s="143"/>
      <c r="F22" s="142" t="s">
        <v>93</v>
      </c>
      <c r="G22" s="144"/>
      <c r="H22" s="145"/>
      <c r="I22" s="146"/>
      <c r="J22" s="142" t="s">
        <v>122</v>
      </c>
      <c r="K22" s="136"/>
      <c r="L22" s="131"/>
      <c r="M22" s="131"/>
      <c r="N22" s="131"/>
      <c r="O22" s="131"/>
      <c r="P22" s="131"/>
      <c r="Q22" s="131"/>
      <c r="R22" s="131"/>
      <c r="S22" s="131"/>
      <c r="V22" s="77"/>
      <c r="W22" s="77"/>
      <c r="X22" s="77"/>
      <c r="Y22" s="77"/>
      <c r="Z22" s="77"/>
      <c r="AA22" s="77"/>
      <c r="AB22" s="79"/>
      <c r="AC22" s="79"/>
      <c r="AD22" s="79"/>
      <c r="AE22" s="77"/>
      <c r="AF22" s="77"/>
      <c r="AG22" s="77"/>
    </row>
    <row r="23" spans="1:33" s="80" customFormat="1" ht="45.75" thickBot="1" x14ac:dyDescent="0.25">
      <c r="A23" s="277" t="s">
        <v>41</v>
      </c>
      <c r="B23" s="147" t="s">
        <v>145</v>
      </c>
      <c r="C23" s="148"/>
      <c r="D23" s="72" t="s">
        <v>27</v>
      </c>
      <c r="E23" s="84"/>
      <c r="F23" s="326"/>
      <c r="G23" s="148"/>
      <c r="H23" s="150">
        <f>IFERROR(HLOOKUP(D23,$N23:$R24,2,FALSE),"-")</f>
        <v>6</v>
      </c>
      <c r="I23" s="151"/>
      <c r="J23" s="152">
        <f>IF(D23="Non concerné","NC",1)</f>
        <v>1</v>
      </c>
      <c r="K23" s="151"/>
      <c r="L23" s="153" t="s">
        <v>91</v>
      </c>
      <c r="M23" s="154" t="str">
        <f>"Réponses proposées à la question " &amp; A23</f>
        <v>Réponses proposées à la question GR01</v>
      </c>
      <c r="N23" s="201" t="s">
        <v>12</v>
      </c>
      <c r="O23" s="201" t="s">
        <v>103</v>
      </c>
      <c r="P23" s="201" t="s">
        <v>28</v>
      </c>
      <c r="Q23" s="201" t="s">
        <v>27</v>
      </c>
      <c r="R23" s="201"/>
      <c r="S23" s="159"/>
      <c r="T23" s="79"/>
      <c r="U23" s="79"/>
      <c r="V23" s="79"/>
      <c r="W23" s="79"/>
      <c r="X23" s="79"/>
      <c r="Y23" s="79"/>
      <c r="Z23" s="79"/>
      <c r="AA23" s="79"/>
      <c r="AB23" s="79"/>
      <c r="AC23" s="79"/>
      <c r="AD23" s="79"/>
      <c r="AE23" s="79"/>
      <c r="AF23" s="79"/>
      <c r="AG23" s="79"/>
    </row>
    <row r="24" spans="1:33" s="80" customFormat="1" ht="16.149999999999999" thickBot="1" x14ac:dyDescent="0.3">
      <c r="A24" s="277"/>
      <c r="B24" s="147"/>
      <c r="C24" s="148"/>
      <c r="D24" s="84"/>
      <c r="E24" s="84"/>
      <c r="F24" s="245"/>
      <c r="G24" s="148"/>
      <c r="H24" s="160"/>
      <c r="I24" s="151"/>
      <c r="J24" s="149"/>
      <c r="K24" s="151"/>
      <c r="L24" s="151"/>
      <c r="M24" s="154" t="s">
        <v>90</v>
      </c>
      <c r="N24" s="163">
        <v>0</v>
      </c>
      <c r="O24" s="163">
        <v>1</v>
      </c>
      <c r="P24" s="163">
        <v>3</v>
      </c>
      <c r="Q24" s="163">
        <v>6</v>
      </c>
      <c r="R24" s="163"/>
      <c r="S24" s="159"/>
      <c r="T24" s="79">
        <f>MAX(N24:R24)</f>
        <v>6</v>
      </c>
      <c r="U24" s="79">
        <f>IFERROR(T24*J23,0)</f>
        <v>6</v>
      </c>
      <c r="V24" s="79"/>
      <c r="W24" s="79"/>
      <c r="X24" s="79"/>
      <c r="Y24" s="79"/>
      <c r="Z24" s="79"/>
      <c r="AA24" s="79"/>
      <c r="AB24" s="79"/>
      <c r="AC24" s="79"/>
      <c r="AD24" s="79"/>
      <c r="AE24" s="79"/>
      <c r="AF24" s="79"/>
      <c r="AG24" s="79"/>
    </row>
    <row r="25" spans="1:33" s="80" customFormat="1" ht="45.75" thickBot="1" x14ac:dyDescent="0.25">
      <c r="A25" s="277" t="s">
        <v>42</v>
      </c>
      <c r="B25" s="147" t="s">
        <v>204</v>
      </c>
      <c r="C25" s="148"/>
      <c r="D25" s="72" t="s">
        <v>11</v>
      </c>
      <c r="E25" s="84"/>
      <c r="F25" s="326"/>
      <c r="G25" s="148"/>
      <c r="H25" s="150">
        <f>IFERROR(HLOOKUP(D25,$N25:$R26,2,FALSE),"-")</f>
        <v>6</v>
      </c>
      <c r="I25" s="151"/>
      <c r="J25" s="152">
        <f>IF(D25="Non concerné","NC",1)</f>
        <v>1</v>
      </c>
      <c r="K25" s="151"/>
      <c r="L25" s="153" t="s">
        <v>91</v>
      </c>
      <c r="M25" s="154" t="str">
        <f>"Réponses proposées à la question " &amp; A25</f>
        <v>Réponses proposées à la question GR02</v>
      </c>
      <c r="N25" s="201" t="s">
        <v>12</v>
      </c>
      <c r="O25" s="201" t="s">
        <v>11</v>
      </c>
      <c r="P25" s="201"/>
      <c r="Q25" s="201"/>
      <c r="R25" s="201"/>
      <c r="S25" s="159"/>
      <c r="T25" s="79"/>
      <c r="U25" s="79"/>
      <c r="V25" s="79"/>
      <c r="W25" s="79"/>
      <c r="X25" s="79"/>
      <c r="Y25" s="79"/>
      <c r="Z25" s="79"/>
      <c r="AA25" s="79"/>
      <c r="AB25" s="79"/>
      <c r="AC25" s="79"/>
      <c r="AD25" s="79"/>
      <c r="AE25" s="79"/>
      <c r="AF25" s="79"/>
      <c r="AG25" s="79"/>
    </row>
    <row r="26" spans="1:33" s="80" customFormat="1" ht="16.5" thickBot="1" x14ac:dyDescent="0.25">
      <c r="A26" s="277"/>
      <c r="B26" s="147"/>
      <c r="C26" s="148"/>
      <c r="D26" s="84"/>
      <c r="E26" s="84"/>
      <c r="F26" s="245"/>
      <c r="G26" s="148"/>
      <c r="H26" s="160"/>
      <c r="I26" s="151"/>
      <c r="J26" s="149"/>
      <c r="K26" s="151"/>
      <c r="L26" s="151"/>
      <c r="M26" s="154" t="s">
        <v>90</v>
      </c>
      <c r="N26" s="163">
        <v>0</v>
      </c>
      <c r="O26" s="163">
        <v>6</v>
      </c>
      <c r="P26" s="163"/>
      <c r="Q26" s="163"/>
      <c r="R26" s="163"/>
      <c r="S26" s="159"/>
      <c r="T26" s="79">
        <f>MAX(N26:R26)</f>
        <v>6</v>
      </c>
      <c r="U26" s="79">
        <f>IFERROR(T26*J25,0)</f>
        <v>6</v>
      </c>
      <c r="V26" s="79"/>
      <c r="W26" s="79"/>
      <c r="X26" s="79"/>
      <c r="Y26" s="79"/>
      <c r="Z26" s="79"/>
      <c r="AA26" s="79"/>
      <c r="AB26" s="79"/>
      <c r="AC26" s="79"/>
      <c r="AD26" s="79"/>
      <c r="AE26" s="79"/>
      <c r="AF26" s="79"/>
      <c r="AG26" s="79"/>
    </row>
    <row r="27" spans="1:33" s="80" customFormat="1" ht="60.75" thickBot="1" x14ac:dyDescent="0.25">
      <c r="A27" s="277" t="s">
        <v>43</v>
      </c>
      <c r="B27" s="147" t="s">
        <v>146</v>
      </c>
      <c r="C27" s="148"/>
      <c r="D27" s="72" t="s">
        <v>94</v>
      </c>
      <c r="E27" s="84"/>
      <c r="F27" s="326"/>
      <c r="G27" s="148"/>
      <c r="H27" s="150" t="str">
        <f>IFERROR(HLOOKUP(D27,$N27:$R28,2,FALSE),"-")</f>
        <v>NC</v>
      </c>
      <c r="I27" s="151"/>
      <c r="J27" s="152" t="str">
        <f>IF(D27="Non concerné","NC",1)</f>
        <v>NC</v>
      </c>
      <c r="K27" s="151"/>
      <c r="L27" s="153" t="s">
        <v>91</v>
      </c>
      <c r="M27" s="154" t="str">
        <f>"Réponses proposées à la question " &amp; A27</f>
        <v>Réponses proposées à la question GR03</v>
      </c>
      <c r="N27" s="201" t="s">
        <v>94</v>
      </c>
      <c r="O27" s="201" t="s">
        <v>12</v>
      </c>
      <c r="P27" s="201" t="s">
        <v>11</v>
      </c>
      <c r="Q27" s="201"/>
      <c r="R27" s="201"/>
      <c r="S27" s="159"/>
      <c r="T27" s="79"/>
      <c r="U27" s="79"/>
      <c r="V27" s="79"/>
      <c r="W27" s="79"/>
      <c r="X27" s="79"/>
      <c r="Y27" s="79"/>
      <c r="Z27" s="79"/>
      <c r="AA27" s="79"/>
      <c r="AB27" s="79"/>
      <c r="AC27" s="79"/>
      <c r="AD27" s="79"/>
      <c r="AE27" s="79"/>
      <c r="AF27" s="79"/>
      <c r="AG27" s="79"/>
    </row>
    <row r="28" spans="1:33" s="80" customFormat="1" x14ac:dyDescent="0.2">
      <c r="A28" s="277"/>
      <c r="B28" s="147"/>
      <c r="C28" s="148"/>
      <c r="D28" s="84"/>
      <c r="E28" s="84"/>
      <c r="F28" s="245"/>
      <c r="G28" s="148"/>
      <c r="H28" s="160"/>
      <c r="I28" s="151"/>
      <c r="J28" s="149"/>
      <c r="K28" s="151"/>
      <c r="L28" s="151"/>
      <c r="M28" s="154" t="s">
        <v>90</v>
      </c>
      <c r="N28" s="163" t="s">
        <v>98</v>
      </c>
      <c r="O28" s="163">
        <v>0</v>
      </c>
      <c r="P28" s="163">
        <v>1</v>
      </c>
      <c r="Q28" s="163"/>
      <c r="R28" s="163"/>
      <c r="S28" s="159"/>
      <c r="T28" s="79">
        <f>MAX(N28:R28)</f>
        <v>1</v>
      </c>
      <c r="U28" s="79">
        <f>IFERROR(T28*J27,0)</f>
        <v>0</v>
      </c>
      <c r="V28" s="79"/>
      <c r="W28" s="79"/>
      <c r="X28" s="79"/>
      <c r="Y28" s="79"/>
      <c r="Z28" s="79"/>
      <c r="AA28" s="79"/>
      <c r="AB28" s="79"/>
      <c r="AC28" s="79"/>
      <c r="AD28" s="79"/>
      <c r="AE28" s="79"/>
      <c r="AF28" s="79"/>
      <c r="AG28" s="79"/>
    </row>
    <row r="29" spans="1:33" s="80" customFormat="1" ht="60" customHeight="1" x14ac:dyDescent="0.2">
      <c r="A29" s="277"/>
      <c r="B29" s="398" t="s">
        <v>192</v>
      </c>
      <c r="C29" s="398"/>
      <c r="D29" s="398"/>
      <c r="E29" s="84"/>
      <c r="F29" s="326" t="s">
        <v>280</v>
      </c>
      <c r="G29" s="159"/>
      <c r="K29" s="151"/>
      <c r="L29" s="151"/>
      <c r="M29" s="151"/>
      <c r="N29" s="151"/>
      <c r="O29" s="159"/>
      <c r="P29" s="159"/>
      <c r="Q29" s="159"/>
      <c r="R29" s="159"/>
      <c r="S29" s="159"/>
      <c r="T29" s="79">
        <f>SUM(T24:T28)</f>
        <v>13</v>
      </c>
      <c r="U29" s="79">
        <f>SUM(U24:U28)</f>
        <v>12</v>
      </c>
      <c r="V29" s="79"/>
      <c r="W29" s="79"/>
      <c r="X29" s="79"/>
      <c r="Y29" s="79"/>
      <c r="Z29" s="79"/>
      <c r="AA29" s="79"/>
      <c r="AB29" s="79"/>
      <c r="AC29" s="79"/>
      <c r="AD29" s="79"/>
      <c r="AE29" s="79"/>
      <c r="AF29" s="79"/>
      <c r="AG29" s="79"/>
    </row>
    <row r="30" spans="1:33" s="80" customFormat="1" ht="31.5" x14ac:dyDescent="0.2">
      <c r="A30" s="277"/>
      <c r="B30" s="186"/>
      <c r="C30" s="159"/>
      <c r="D30" s="84"/>
      <c r="E30" s="84"/>
      <c r="F30" s="245"/>
      <c r="G30" s="159"/>
      <c r="H30" s="160" t="s">
        <v>86</v>
      </c>
      <c r="I30" s="151"/>
      <c r="J30" s="149" t="s">
        <v>85</v>
      </c>
      <c r="K30" s="151"/>
      <c r="L30" s="151"/>
      <c r="M30" s="151"/>
      <c r="N30" s="151"/>
      <c r="O30" s="159"/>
      <c r="P30" s="159"/>
      <c r="Q30" s="159"/>
      <c r="R30" s="159"/>
      <c r="S30" s="159"/>
      <c r="T30" s="79"/>
      <c r="U30" s="79"/>
      <c r="V30" s="79"/>
      <c r="W30" s="79"/>
      <c r="X30" s="79"/>
      <c r="Y30" s="79"/>
      <c r="Z30" s="79"/>
      <c r="AA30" s="79"/>
      <c r="AB30" s="79"/>
      <c r="AC30" s="79"/>
      <c r="AD30" s="79"/>
      <c r="AE30" s="79"/>
      <c r="AF30" s="79"/>
      <c r="AG30" s="79"/>
    </row>
    <row r="31" spans="1:33" s="80" customFormat="1" ht="46.5" customHeight="1" x14ac:dyDescent="0.2">
      <c r="A31" s="276"/>
      <c r="B31" s="285" t="s">
        <v>133</v>
      </c>
      <c r="C31" s="207"/>
      <c r="D31" s="285" t="s">
        <v>84</v>
      </c>
      <c r="E31" s="149"/>
      <c r="F31" s="285" t="s">
        <v>165</v>
      </c>
      <c r="G31" s="207"/>
      <c r="H31" s="150" t="str">
        <f>IFERROR(SUMPRODUCT(H33:H41,J33:J41)*3/U43,"NC")</f>
        <v>NC</v>
      </c>
      <c r="I31" s="109"/>
      <c r="J31" s="269" t="str">
        <f>IF(H31="NC","NC",1)</f>
        <v>NC</v>
      </c>
      <c r="K31" s="109"/>
      <c r="L31" s="193"/>
      <c r="M31" s="193"/>
      <c r="N31" s="193"/>
      <c r="O31" s="193"/>
      <c r="P31" s="193"/>
      <c r="Q31" s="193"/>
      <c r="R31" s="193"/>
      <c r="S31" s="193"/>
      <c r="V31" s="79"/>
      <c r="W31" s="79"/>
      <c r="X31" s="79"/>
      <c r="Y31" s="79"/>
      <c r="Z31" s="79"/>
      <c r="AA31" s="79"/>
      <c r="AB31" s="79"/>
      <c r="AC31" s="79"/>
      <c r="AD31" s="79"/>
      <c r="AE31" s="79"/>
      <c r="AF31" s="79"/>
      <c r="AG31" s="79"/>
    </row>
    <row r="32" spans="1:33" s="80" customFormat="1" thickBot="1" x14ac:dyDescent="0.25">
      <c r="A32" s="277"/>
      <c r="B32" s="193"/>
      <c r="C32" s="159"/>
      <c r="D32" s="38" t="s">
        <v>93</v>
      </c>
      <c r="E32" s="235"/>
      <c r="F32" s="38" t="s">
        <v>93</v>
      </c>
      <c r="G32" s="189"/>
      <c r="H32" s="190"/>
      <c r="I32" s="286"/>
      <c r="J32" s="187" t="s">
        <v>122</v>
      </c>
      <c r="K32" s="151"/>
      <c r="L32" s="151"/>
      <c r="M32" s="151"/>
      <c r="N32" s="151"/>
      <c r="O32" s="159"/>
      <c r="P32" s="159"/>
      <c r="Q32" s="159"/>
      <c r="R32" s="159"/>
      <c r="S32" s="159"/>
      <c r="T32" s="79"/>
      <c r="U32" s="79"/>
      <c r="V32" s="79"/>
      <c r="W32" s="79"/>
      <c r="X32" s="79"/>
      <c r="Y32" s="79"/>
      <c r="Z32" s="79"/>
      <c r="AA32" s="79"/>
      <c r="AB32" s="79"/>
      <c r="AC32" s="79"/>
      <c r="AD32" s="79"/>
      <c r="AE32" s="79"/>
      <c r="AF32" s="79"/>
      <c r="AG32" s="79"/>
    </row>
    <row r="33" spans="1:33" s="80" customFormat="1" ht="45.75" thickBot="1" x14ac:dyDescent="0.25">
      <c r="A33" s="277" t="s">
        <v>44</v>
      </c>
      <c r="B33" s="147" t="s">
        <v>144</v>
      </c>
      <c r="C33" s="148"/>
      <c r="D33" s="72" t="s">
        <v>94</v>
      </c>
      <c r="E33" s="84"/>
      <c r="F33" s="326"/>
      <c r="G33" s="148"/>
      <c r="H33" s="150" t="str">
        <f>IFERROR(HLOOKUP(D33,$N33:$R34,2,FALSE),"-")</f>
        <v>NC</v>
      </c>
      <c r="I33" s="151"/>
      <c r="J33" s="152" t="str">
        <f>IF(D33="Non concerné","NC",1)</f>
        <v>NC</v>
      </c>
      <c r="K33" s="151"/>
      <c r="L33" s="153" t="s">
        <v>91</v>
      </c>
      <c r="M33" s="154" t="str">
        <f>"Réponses proposées à la question " &amp; A33</f>
        <v>Réponses proposées à la question GR04</v>
      </c>
      <c r="N33" s="155" t="s">
        <v>94</v>
      </c>
      <c r="O33" s="156" t="s">
        <v>12</v>
      </c>
      <c r="P33" s="157" t="s">
        <v>11</v>
      </c>
      <c r="Q33" s="157"/>
      <c r="R33" s="158"/>
      <c r="S33" s="159"/>
      <c r="T33" s="79"/>
      <c r="U33" s="79"/>
      <c r="V33" s="79"/>
      <c r="W33" s="79"/>
      <c r="X33" s="79"/>
      <c r="Y33" s="79"/>
      <c r="Z33" s="79"/>
      <c r="AA33" s="79"/>
      <c r="AB33" s="79"/>
      <c r="AC33" s="79"/>
      <c r="AD33" s="79"/>
      <c r="AE33" s="79"/>
      <c r="AF33" s="79"/>
      <c r="AG33" s="79"/>
    </row>
    <row r="34" spans="1:33" s="80" customFormat="1" ht="16.5" thickBot="1" x14ac:dyDescent="0.25">
      <c r="A34" s="277"/>
      <c r="B34" s="147"/>
      <c r="C34" s="148"/>
      <c r="D34" s="84"/>
      <c r="E34" s="84"/>
      <c r="F34" s="245"/>
      <c r="G34" s="148"/>
      <c r="H34" s="160"/>
      <c r="I34" s="151"/>
      <c r="J34" s="149"/>
      <c r="K34" s="151"/>
      <c r="L34" s="151"/>
      <c r="M34" s="154" t="s">
        <v>90</v>
      </c>
      <c r="N34" s="161" t="s">
        <v>98</v>
      </c>
      <c r="O34" s="162">
        <v>0</v>
      </c>
      <c r="P34" s="163">
        <v>1</v>
      </c>
      <c r="Q34" s="163"/>
      <c r="R34" s="164"/>
      <c r="S34" s="159"/>
      <c r="T34" s="79">
        <f>MAX(N34:R34)</f>
        <v>1</v>
      </c>
      <c r="U34" s="79">
        <f>IFERROR(T34*J33,0)</f>
        <v>0</v>
      </c>
      <c r="V34" s="79"/>
      <c r="W34" s="79"/>
      <c r="X34" s="79"/>
      <c r="Y34" s="79"/>
      <c r="Z34" s="79"/>
      <c r="AA34" s="79"/>
      <c r="AB34" s="79"/>
      <c r="AC34" s="79"/>
      <c r="AD34" s="79"/>
      <c r="AE34" s="79"/>
      <c r="AF34" s="79"/>
      <c r="AG34" s="79"/>
    </row>
    <row r="35" spans="1:33" s="80" customFormat="1" ht="23.25" thickBot="1" x14ac:dyDescent="0.25">
      <c r="A35" s="277" t="s">
        <v>45</v>
      </c>
      <c r="B35" s="147" t="s">
        <v>254</v>
      </c>
      <c r="C35" s="148"/>
      <c r="D35" s="72" t="s">
        <v>94</v>
      </c>
      <c r="E35" s="84"/>
      <c r="F35" s="326"/>
      <c r="G35" s="148"/>
      <c r="H35" s="150" t="str">
        <f>IFERROR(HLOOKUP(D35,$N35:$R36,2,FALSE),"-")</f>
        <v>NC</v>
      </c>
      <c r="I35" s="151"/>
      <c r="J35" s="152" t="str">
        <f>IF(D35="Non concerné","NC",1)</f>
        <v>NC</v>
      </c>
      <c r="K35" s="151"/>
      <c r="L35" s="153" t="s">
        <v>91</v>
      </c>
      <c r="M35" s="154" t="str">
        <f>"Réponses proposées à la question " &amp; A35</f>
        <v>Réponses proposées à la question GR05</v>
      </c>
      <c r="N35" s="155" t="s">
        <v>94</v>
      </c>
      <c r="O35" s="156" t="s">
        <v>12</v>
      </c>
      <c r="P35" s="157" t="s">
        <v>11</v>
      </c>
      <c r="Q35" s="157"/>
      <c r="R35" s="158"/>
      <c r="S35" s="159"/>
      <c r="T35" s="79"/>
      <c r="U35" s="79"/>
      <c r="V35" s="79"/>
      <c r="W35" s="79"/>
      <c r="X35" s="79"/>
      <c r="Y35" s="79"/>
      <c r="Z35" s="79"/>
      <c r="AA35" s="79"/>
      <c r="AB35" s="79"/>
      <c r="AC35" s="79"/>
      <c r="AD35" s="79"/>
      <c r="AE35" s="79"/>
      <c r="AF35" s="79"/>
      <c r="AG35" s="79"/>
    </row>
    <row r="36" spans="1:33" s="80" customFormat="1" ht="16.5" thickBot="1" x14ac:dyDescent="0.25">
      <c r="A36" s="277"/>
      <c r="B36" s="147"/>
      <c r="C36" s="148"/>
      <c r="D36" s="84"/>
      <c r="E36" s="84"/>
      <c r="F36" s="245"/>
      <c r="G36" s="148"/>
      <c r="H36" s="160"/>
      <c r="I36" s="151"/>
      <c r="J36" s="149"/>
      <c r="K36" s="151"/>
      <c r="L36" s="151"/>
      <c r="M36" s="154" t="s">
        <v>90</v>
      </c>
      <c r="N36" s="161" t="s">
        <v>98</v>
      </c>
      <c r="O36" s="162">
        <v>0</v>
      </c>
      <c r="P36" s="163">
        <v>1</v>
      </c>
      <c r="Q36" s="163"/>
      <c r="R36" s="164"/>
      <c r="S36" s="159"/>
      <c r="T36" s="79">
        <f>MAX(N36:R36)</f>
        <v>1</v>
      </c>
      <c r="U36" s="79">
        <f>IFERROR(T36*J35,0)</f>
        <v>0</v>
      </c>
      <c r="V36" s="79"/>
      <c r="W36" s="79"/>
      <c r="X36" s="79"/>
      <c r="Y36" s="79"/>
      <c r="Z36" s="79"/>
      <c r="AA36" s="79"/>
      <c r="AB36" s="79"/>
      <c r="AC36" s="79"/>
      <c r="AD36" s="79"/>
      <c r="AE36" s="79"/>
      <c r="AF36" s="79"/>
      <c r="AG36" s="79"/>
    </row>
    <row r="37" spans="1:33" s="80" customFormat="1" ht="30.75" thickBot="1" x14ac:dyDescent="0.25">
      <c r="A37" s="277" t="s">
        <v>46</v>
      </c>
      <c r="B37" s="147" t="s">
        <v>253</v>
      </c>
      <c r="C37" s="148"/>
      <c r="D37" s="72" t="s">
        <v>94</v>
      </c>
      <c r="E37" s="84"/>
      <c r="F37" s="326"/>
      <c r="G37" s="148"/>
      <c r="H37" s="150" t="str">
        <f>IFERROR(HLOOKUP(D37,$N37:$R38,2,FALSE),"-")</f>
        <v>NC</v>
      </c>
      <c r="I37" s="151"/>
      <c r="J37" s="152" t="str">
        <f>IF(D37="Non concerné","NC",1)</f>
        <v>NC</v>
      </c>
      <c r="K37" s="151"/>
      <c r="L37" s="153" t="s">
        <v>91</v>
      </c>
      <c r="M37" s="154" t="str">
        <f>"Réponses proposées à la question " &amp; A37</f>
        <v>Réponses proposées à la question GR06</v>
      </c>
      <c r="N37" s="155" t="s">
        <v>94</v>
      </c>
      <c r="O37" s="156" t="s">
        <v>12</v>
      </c>
      <c r="P37" s="157" t="s">
        <v>11</v>
      </c>
      <c r="Q37" s="157"/>
      <c r="R37" s="158"/>
      <c r="S37" s="159"/>
      <c r="T37" s="79"/>
      <c r="U37" s="79"/>
      <c r="V37" s="79"/>
      <c r="W37" s="79"/>
      <c r="X37" s="79"/>
      <c r="Y37" s="79"/>
      <c r="Z37" s="79"/>
      <c r="AA37" s="79"/>
      <c r="AB37" s="79"/>
      <c r="AC37" s="79"/>
      <c r="AD37" s="79"/>
      <c r="AE37" s="79"/>
      <c r="AF37" s="79"/>
      <c r="AG37" s="79"/>
    </row>
    <row r="38" spans="1:33" s="80" customFormat="1" ht="16.5" thickBot="1" x14ac:dyDescent="0.25">
      <c r="A38" s="277"/>
      <c r="B38" s="147"/>
      <c r="C38" s="148"/>
      <c r="D38" s="84"/>
      <c r="E38" s="84"/>
      <c r="F38" s="245"/>
      <c r="G38" s="148"/>
      <c r="H38" s="160"/>
      <c r="I38" s="151"/>
      <c r="J38" s="149"/>
      <c r="K38" s="151"/>
      <c r="L38" s="151"/>
      <c r="M38" s="154" t="s">
        <v>90</v>
      </c>
      <c r="N38" s="161" t="s">
        <v>98</v>
      </c>
      <c r="O38" s="162">
        <v>0</v>
      </c>
      <c r="P38" s="163">
        <v>1</v>
      </c>
      <c r="Q38" s="163"/>
      <c r="R38" s="164"/>
      <c r="S38" s="159"/>
      <c r="T38" s="79">
        <f>MAX(N38:R38)</f>
        <v>1</v>
      </c>
      <c r="U38" s="79">
        <f>IFERROR(T38*J37,0)</f>
        <v>0</v>
      </c>
      <c r="V38" s="79"/>
      <c r="W38" s="79"/>
      <c r="X38" s="79"/>
      <c r="Y38" s="79"/>
      <c r="Z38" s="79"/>
      <c r="AA38" s="79"/>
      <c r="AB38" s="79"/>
      <c r="AC38" s="79"/>
      <c r="AD38" s="79"/>
      <c r="AE38" s="79"/>
      <c r="AF38" s="79"/>
      <c r="AG38" s="79"/>
    </row>
    <row r="39" spans="1:33" s="80" customFormat="1" ht="30.75" thickBot="1" x14ac:dyDescent="0.25">
      <c r="A39" s="277" t="s">
        <v>47</v>
      </c>
      <c r="B39" s="147" t="s">
        <v>252</v>
      </c>
      <c r="C39" s="148"/>
      <c r="D39" s="72" t="s">
        <v>94</v>
      </c>
      <c r="E39" s="84"/>
      <c r="F39" s="326"/>
      <c r="G39" s="148"/>
      <c r="H39" s="150" t="str">
        <f>IFERROR(HLOOKUP(D39,$N39:$R40,2,FALSE),"-")</f>
        <v>NC</v>
      </c>
      <c r="I39" s="151"/>
      <c r="J39" s="152" t="str">
        <f>IF(D39="Non concerné","NC",1)</f>
        <v>NC</v>
      </c>
      <c r="K39" s="151"/>
      <c r="L39" s="153" t="s">
        <v>91</v>
      </c>
      <c r="M39" s="154" t="str">
        <f>"Réponses proposées à la question " &amp; A39</f>
        <v>Réponses proposées à la question GR07</v>
      </c>
      <c r="N39" s="155" t="s">
        <v>94</v>
      </c>
      <c r="O39" s="156" t="s">
        <v>12</v>
      </c>
      <c r="P39" s="157" t="s">
        <v>11</v>
      </c>
      <c r="Q39" s="157"/>
      <c r="R39" s="158"/>
      <c r="S39" s="159"/>
      <c r="T39" s="79"/>
      <c r="U39" s="79"/>
      <c r="V39" s="79"/>
      <c r="W39" s="79"/>
      <c r="X39" s="79"/>
      <c r="Y39" s="79"/>
      <c r="Z39" s="79"/>
      <c r="AA39" s="79"/>
      <c r="AB39" s="79"/>
      <c r="AC39" s="79"/>
      <c r="AD39" s="79"/>
      <c r="AE39" s="79"/>
      <c r="AF39" s="79"/>
      <c r="AG39" s="79"/>
    </row>
    <row r="40" spans="1:33" s="80" customFormat="1" ht="16.5" thickBot="1" x14ac:dyDescent="0.25">
      <c r="A40" s="277"/>
      <c r="B40" s="147"/>
      <c r="C40" s="148"/>
      <c r="D40" s="84"/>
      <c r="E40" s="84"/>
      <c r="F40" s="245"/>
      <c r="G40" s="148"/>
      <c r="H40" s="160"/>
      <c r="I40" s="151"/>
      <c r="J40" s="149"/>
      <c r="K40" s="151"/>
      <c r="L40" s="151"/>
      <c r="M40" s="154" t="s">
        <v>90</v>
      </c>
      <c r="N40" s="161" t="s">
        <v>98</v>
      </c>
      <c r="O40" s="162">
        <v>0</v>
      </c>
      <c r="P40" s="163">
        <v>1</v>
      </c>
      <c r="Q40" s="163"/>
      <c r="R40" s="164"/>
      <c r="S40" s="159"/>
      <c r="T40" s="79">
        <f>MAX(N40:R40)</f>
        <v>1</v>
      </c>
      <c r="U40" s="79">
        <f>IFERROR(T40*J39,0)</f>
        <v>0</v>
      </c>
      <c r="V40" s="79"/>
      <c r="W40" s="79"/>
      <c r="X40" s="79"/>
      <c r="Y40" s="79"/>
      <c r="Z40" s="79"/>
      <c r="AA40" s="79"/>
      <c r="AB40" s="79"/>
      <c r="AC40" s="79"/>
      <c r="AD40" s="79"/>
      <c r="AE40" s="79"/>
      <c r="AF40" s="79"/>
      <c r="AG40" s="79"/>
    </row>
    <row r="41" spans="1:33" s="80" customFormat="1" ht="45.75" thickBot="1" x14ac:dyDescent="0.25">
      <c r="A41" s="277" t="s">
        <v>102</v>
      </c>
      <c r="B41" s="147" t="s">
        <v>270</v>
      </c>
      <c r="C41" s="148"/>
      <c r="D41" s="72" t="s">
        <v>94</v>
      </c>
      <c r="E41" s="84"/>
      <c r="F41" s="326"/>
      <c r="G41" s="148"/>
      <c r="H41" s="150" t="str">
        <f>IFERROR(HLOOKUP(D41,$N41:$R42,2,FALSE),"-")</f>
        <v>NC</v>
      </c>
      <c r="I41" s="151"/>
      <c r="J41" s="152" t="str">
        <f>IF(D41="Non concerné","NC",1)</f>
        <v>NC</v>
      </c>
      <c r="K41" s="151"/>
      <c r="L41" s="153" t="s">
        <v>91</v>
      </c>
      <c r="M41" s="154" t="str">
        <f>"Réponses proposées à la question " &amp; A41</f>
        <v>Réponses proposées à la question GR07b</v>
      </c>
      <c r="N41" s="155" t="s">
        <v>94</v>
      </c>
      <c r="O41" s="156" t="s">
        <v>12</v>
      </c>
      <c r="P41" s="157" t="s">
        <v>11</v>
      </c>
      <c r="Q41" s="157"/>
      <c r="R41" s="158"/>
      <c r="S41" s="159"/>
      <c r="T41" s="79"/>
      <c r="U41" s="79"/>
      <c r="V41" s="79"/>
      <c r="W41" s="79"/>
      <c r="X41" s="79"/>
      <c r="Y41" s="79"/>
      <c r="Z41" s="79"/>
      <c r="AA41" s="79"/>
      <c r="AB41" s="79"/>
      <c r="AC41" s="79"/>
      <c r="AD41" s="79"/>
      <c r="AE41" s="79"/>
      <c r="AF41" s="79"/>
      <c r="AG41" s="79"/>
    </row>
    <row r="42" spans="1:33" s="80" customFormat="1" x14ac:dyDescent="0.2">
      <c r="A42" s="277"/>
      <c r="B42" s="147"/>
      <c r="C42" s="148"/>
      <c r="D42" s="84"/>
      <c r="E42" s="84"/>
      <c r="F42" s="245"/>
      <c r="G42" s="148"/>
      <c r="H42" s="160"/>
      <c r="I42" s="151"/>
      <c r="J42" s="149"/>
      <c r="K42" s="151"/>
      <c r="L42" s="151"/>
      <c r="M42" s="154" t="s">
        <v>90</v>
      </c>
      <c r="N42" s="161" t="s">
        <v>98</v>
      </c>
      <c r="O42" s="162">
        <v>0</v>
      </c>
      <c r="P42" s="163">
        <v>1</v>
      </c>
      <c r="Q42" s="163"/>
      <c r="R42" s="164"/>
      <c r="S42" s="159"/>
      <c r="T42" s="79">
        <f>MAX(N42:R42)</f>
        <v>1</v>
      </c>
      <c r="U42" s="79">
        <f>IFERROR(T42*J41,0)</f>
        <v>0</v>
      </c>
      <c r="V42" s="79"/>
      <c r="W42" s="79"/>
      <c r="X42" s="79"/>
      <c r="Y42" s="79"/>
      <c r="Z42" s="79"/>
      <c r="AA42" s="79"/>
      <c r="AB42" s="79"/>
      <c r="AC42" s="79"/>
      <c r="AD42" s="79"/>
      <c r="AE42" s="79"/>
      <c r="AF42" s="79"/>
      <c r="AG42" s="79"/>
    </row>
    <row r="43" spans="1:33" s="80" customFormat="1" ht="60" customHeight="1" x14ac:dyDescent="0.2">
      <c r="A43" s="277"/>
      <c r="B43" s="398" t="s">
        <v>188</v>
      </c>
      <c r="C43" s="398"/>
      <c r="D43" s="398"/>
      <c r="E43" s="84"/>
      <c r="F43" s="326"/>
      <c r="G43" s="159"/>
      <c r="K43" s="151"/>
      <c r="L43" s="151"/>
      <c r="M43" s="151"/>
      <c r="N43" s="151"/>
      <c r="O43" s="159"/>
      <c r="P43" s="159"/>
      <c r="Q43" s="159"/>
      <c r="R43" s="159"/>
      <c r="S43" s="159"/>
      <c r="T43" s="79">
        <f>SUM(T34:T42)</f>
        <v>5</v>
      </c>
      <c r="U43" s="79">
        <f>SUM(U34:U42)</f>
        <v>0</v>
      </c>
      <c r="V43" s="79"/>
      <c r="W43" s="79"/>
      <c r="X43" s="79"/>
      <c r="Y43" s="79"/>
      <c r="Z43" s="79"/>
      <c r="AA43" s="79"/>
      <c r="AB43" s="79"/>
      <c r="AC43" s="79"/>
      <c r="AD43" s="79"/>
      <c r="AE43" s="79"/>
      <c r="AF43" s="79"/>
      <c r="AG43" s="79"/>
    </row>
    <row r="44" spans="1:33" s="80" customFormat="1" ht="31.5" x14ac:dyDescent="0.2">
      <c r="A44" s="277"/>
      <c r="B44" s="186"/>
      <c r="C44" s="159"/>
      <c r="D44" s="84"/>
      <c r="E44" s="84"/>
      <c r="F44" s="245"/>
      <c r="G44" s="159"/>
      <c r="H44" s="160" t="s">
        <v>86</v>
      </c>
      <c r="I44" s="151"/>
      <c r="J44" s="149" t="s">
        <v>85</v>
      </c>
      <c r="K44" s="151"/>
      <c r="L44" s="151"/>
      <c r="M44" s="151"/>
      <c r="N44" s="151"/>
      <c r="O44" s="159"/>
      <c r="P44" s="159"/>
      <c r="Q44" s="159"/>
      <c r="R44" s="159"/>
      <c r="S44" s="159"/>
      <c r="T44" s="79"/>
      <c r="U44" s="79"/>
      <c r="V44" s="79"/>
      <c r="W44" s="79"/>
      <c r="X44" s="79"/>
      <c r="Y44" s="79"/>
      <c r="Z44" s="79"/>
      <c r="AA44" s="79"/>
      <c r="AB44" s="79"/>
      <c r="AC44" s="79"/>
      <c r="AD44" s="79"/>
      <c r="AE44" s="79"/>
      <c r="AF44" s="79"/>
      <c r="AG44" s="79"/>
    </row>
    <row r="45" spans="1:33" s="80" customFormat="1" ht="39.950000000000003" customHeight="1" x14ac:dyDescent="0.2">
      <c r="A45" s="276"/>
      <c r="B45" s="285" t="s">
        <v>166</v>
      </c>
      <c r="C45" s="207"/>
      <c r="D45" s="285" t="s">
        <v>84</v>
      </c>
      <c r="E45" s="149"/>
      <c r="F45" s="285" t="s">
        <v>165</v>
      </c>
      <c r="G45" s="207"/>
      <c r="H45" s="150" t="str">
        <f>IFERROR(SUMPRODUCT(H47:H53,J47:J53)*3/U55,"NC")</f>
        <v>NC</v>
      </c>
      <c r="I45" s="109"/>
      <c r="J45" s="269" t="str">
        <f>IF(H45="NC","NC",1)</f>
        <v>NC</v>
      </c>
      <c r="K45" s="109"/>
      <c r="L45" s="193"/>
      <c r="M45" s="193"/>
      <c r="N45" s="193"/>
      <c r="O45" s="193"/>
      <c r="P45" s="193"/>
      <c r="Q45" s="193"/>
      <c r="R45" s="193"/>
      <c r="S45" s="193"/>
      <c r="V45" s="79"/>
      <c r="W45" s="79"/>
      <c r="X45" s="79"/>
      <c r="Y45" s="79"/>
      <c r="Z45" s="79"/>
      <c r="AA45" s="79"/>
      <c r="AB45" s="79"/>
      <c r="AC45" s="79"/>
      <c r="AD45" s="79"/>
      <c r="AE45" s="79"/>
      <c r="AF45" s="79"/>
      <c r="AG45" s="79"/>
    </row>
    <row r="46" spans="1:33" s="80" customFormat="1" thickBot="1" x14ac:dyDescent="0.25">
      <c r="A46" s="277"/>
      <c r="B46" s="193"/>
      <c r="C46" s="159"/>
      <c r="D46" s="38" t="s">
        <v>93</v>
      </c>
      <c r="E46" s="235"/>
      <c r="F46" s="38" t="s">
        <v>93</v>
      </c>
      <c r="G46" s="189"/>
      <c r="H46" s="190"/>
      <c r="I46" s="286"/>
      <c r="J46" s="187" t="s">
        <v>122</v>
      </c>
      <c r="K46" s="151"/>
      <c r="L46" s="151"/>
      <c r="M46" s="151"/>
      <c r="N46" s="151"/>
      <c r="O46" s="159"/>
      <c r="P46" s="159"/>
      <c r="Q46" s="159"/>
      <c r="R46" s="159"/>
      <c r="S46" s="159"/>
      <c r="T46" s="79"/>
      <c r="U46" s="79"/>
      <c r="V46" s="79"/>
      <c r="W46" s="79"/>
      <c r="X46" s="79"/>
      <c r="Y46" s="79"/>
      <c r="Z46" s="79"/>
      <c r="AA46" s="79"/>
      <c r="AB46" s="79"/>
      <c r="AC46" s="79"/>
      <c r="AD46" s="79"/>
      <c r="AE46" s="79"/>
      <c r="AF46" s="79"/>
      <c r="AG46" s="79"/>
    </row>
    <row r="47" spans="1:33" s="80" customFormat="1" ht="30.75" thickBot="1" x14ac:dyDescent="0.25">
      <c r="A47" s="277" t="s">
        <v>48</v>
      </c>
      <c r="B47" s="147" t="s">
        <v>255</v>
      </c>
      <c r="C47" s="148"/>
      <c r="D47" s="72" t="s">
        <v>94</v>
      </c>
      <c r="E47" s="84"/>
      <c r="F47" s="326"/>
      <c r="G47" s="148"/>
      <c r="H47" s="150" t="str">
        <f>IFERROR(HLOOKUP(D47,$N47:$R48,2,FALSE),"-")</f>
        <v>NC</v>
      </c>
      <c r="I47" s="151"/>
      <c r="J47" s="152" t="str">
        <f>IF(D47="Non concerné","NC",1)</f>
        <v>NC</v>
      </c>
      <c r="K47" s="151"/>
      <c r="L47" s="153" t="s">
        <v>91</v>
      </c>
      <c r="M47" s="154" t="str">
        <f>"Réponses proposées à la question " &amp; A47</f>
        <v>Réponses proposées à la question GR08</v>
      </c>
      <c r="N47" s="155" t="s">
        <v>94</v>
      </c>
      <c r="O47" s="156" t="s">
        <v>12</v>
      </c>
      <c r="P47" s="157" t="s">
        <v>11</v>
      </c>
      <c r="Q47" s="157"/>
      <c r="R47" s="158"/>
      <c r="S47" s="159"/>
      <c r="T47" s="79"/>
      <c r="U47" s="79"/>
      <c r="V47" s="79"/>
      <c r="W47" s="79"/>
      <c r="X47" s="79"/>
      <c r="Y47" s="79"/>
      <c r="Z47" s="79"/>
      <c r="AA47" s="79"/>
      <c r="AB47" s="79"/>
      <c r="AC47" s="79"/>
      <c r="AD47" s="79"/>
      <c r="AE47" s="79"/>
      <c r="AF47" s="79"/>
      <c r="AG47" s="79"/>
    </row>
    <row r="48" spans="1:33" s="80" customFormat="1" ht="16.5" thickBot="1" x14ac:dyDescent="0.25">
      <c r="A48" s="277"/>
      <c r="B48" s="147"/>
      <c r="C48" s="148"/>
      <c r="D48" s="84"/>
      <c r="E48" s="84"/>
      <c r="F48" s="245"/>
      <c r="G48" s="148"/>
      <c r="H48" s="160"/>
      <c r="I48" s="151"/>
      <c r="J48" s="149"/>
      <c r="K48" s="151"/>
      <c r="L48" s="151"/>
      <c r="M48" s="154" t="s">
        <v>90</v>
      </c>
      <c r="N48" s="161" t="s">
        <v>98</v>
      </c>
      <c r="O48" s="162">
        <v>0</v>
      </c>
      <c r="P48" s="163">
        <v>1</v>
      </c>
      <c r="Q48" s="163"/>
      <c r="R48" s="164"/>
      <c r="S48" s="159"/>
      <c r="T48" s="79">
        <f>MAX(N48:R48)</f>
        <v>1</v>
      </c>
      <c r="U48" s="79">
        <f>IFERROR(T48*J47,0)</f>
        <v>0</v>
      </c>
      <c r="V48" s="79"/>
      <c r="W48" s="79"/>
      <c r="X48" s="79"/>
      <c r="Y48" s="79"/>
      <c r="Z48" s="79"/>
      <c r="AA48" s="79"/>
      <c r="AB48" s="79"/>
      <c r="AC48" s="79"/>
      <c r="AD48" s="79"/>
      <c r="AE48" s="79"/>
      <c r="AF48" s="79"/>
      <c r="AG48" s="79"/>
    </row>
    <row r="49" spans="1:33" s="80" customFormat="1" ht="45.75" thickBot="1" x14ac:dyDescent="0.25">
      <c r="A49" s="277" t="s">
        <v>49</v>
      </c>
      <c r="B49" s="147" t="s">
        <v>123</v>
      </c>
      <c r="C49" s="148"/>
      <c r="D49" s="72" t="s">
        <v>94</v>
      </c>
      <c r="E49" s="84"/>
      <c r="F49" s="326"/>
      <c r="G49" s="148"/>
      <c r="H49" s="150" t="str">
        <f>IFERROR(HLOOKUP(D49,$N49:$R50,2,FALSE),"-")</f>
        <v>NC</v>
      </c>
      <c r="I49" s="151"/>
      <c r="J49" s="152" t="str">
        <f>IF(D49="Non concerné","NC",1)</f>
        <v>NC</v>
      </c>
      <c r="K49" s="151"/>
      <c r="L49" s="153" t="s">
        <v>91</v>
      </c>
      <c r="M49" s="154" t="str">
        <f>"Réponses proposées à la question " &amp; A49</f>
        <v>Réponses proposées à la question GR09</v>
      </c>
      <c r="N49" s="155" t="s">
        <v>94</v>
      </c>
      <c r="O49" s="156" t="s">
        <v>12</v>
      </c>
      <c r="P49" s="157" t="s">
        <v>11</v>
      </c>
      <c r="Q49" s="157"/>
      <c r="R49" s="158"/>
      <c r="S49" s="159"/>
      <c r="T49" s="79"/>
      <c r="U49" s="79"/>
      <c r="V49" s="79"/>
      <c r="W49" s="79"/>
      <c r="X49" s="79"/>
      <c r="Y49" s="79"/>
      <c r="Z49" s="79"/>
      <c r="AA49" s="79"/>
      <c r="AB49" s="79"/>
      <c r="AC49" s="79"/>
      <c r="AD49" s="79"/>
      <c r="AE49" s="79"/>
      <c r="AF49" s="79"/>
      <c r="AG49" s="79"/>
    </row>
    <row r="50" spans="1:33" s="80" customFormat="1" ht="16.5" thickBot="1" x14ac:dyDescent="0.25">
      <c r="A50" s="277"/>
      <c r="B50" s="147"/>
      <c r="C50" s="148"/>
      <c r="D50" s="84"/>
      <c r="E50" s="84"/>
      <c r="F50" s="245"/>
      <c r="G50" s="148"/>
      <c r="H50" s="160"/>
      <c r="I50" s="151"/>
      <c r="J50" s="149"/>
      <c r="K50" s="151"/>
      <c r="L50" s="151"/>
      <c r="M50" s="154" t="s">
        <v>90</v>
      </c>
      <c r="N50" s="161" t="s">
        <v>98</v>
      </c>
      <c r="O50" s="162">
        <v>0</v>
      </c>
      <c r="P50" s="163">
        <v>1</v>
      </c>
      <c r="Q50" s="163"/>
      <c r="R50" s="164"/>
      <c r="S50" s="159"/>
      <c r="T50" s="79">
        <f>MAX(N50:R50)</f>
        <v>1</v>
      </c>
      <c r="U50" s="79">
        <f>IFERROR(T50*J49,0)</f>
        <v>0</v>
      </c>
      <c r="V50" s="79"/>
      <c r="W50" s="79"/>
      <c r="X50" s="79"/>
      <c r="Y50" s="79"/>
      <c r="Z50" s="79"/>
      <c r="AA50" s="79"/>
      <c r="AB50" s="79"/>
      <c r="AC50" s="79"/>
      <c r="AD50" s="79"/>
      <c r="AE50" s="79"/>
      <c r="AF50" s="79"/>
      <c r="AG50" s="79"/>
    </row>
    <row r="51" spans="1:33" s="80" customFormat="1" ht="30.75" thickBot="1" x14ac:dyDescent="0.25">
      <c r="A51" s="277" t="s">
        <v>50</v>
      </c>
      <c r="B51" s="147" t="s">
        <v>256</v>
      </c>
      <c r="C51" s="148"/>
      <c r="D51" s="72" t="s">
        <v>94</v>
      </c>
      <c r="E51" s="84"/>
      <c r="F51" s="326"/>
      <c r="G51" s="148"/>
      <c r="H51" s="150" t="str">
        <f>IFERROR(HLOOKUP(D51,$N51:$R52,2,FALSE),"-")</f>
        <v>NC</v>
      </c>
      <c r="I51" s="151"/>
      <c r="J51" s="152" t="str">
        <f>IF(D51="Non concerné","NC",1)</f>
        <v>NC</v>
      </c>
      <c r="K51" s="151"/>
      <c r="L51" s="153" t="s">
        <v>91</v>
      </c>
      <c r="M51" s="154" t="str">
        <f>"Réponses proposées à la question " &amp; A51</f>
        <v>Réponses proposées à la question GR10</v>
      </c>
      <c r="N51" s="155" t="s">
        <v>94</v>
      </c>
      <c r="O51" s="156" t="s">
        <v>12</v>
      </c>
      <c r="P51" s="157" t="s">
        <v>11</v>
      </c>
      <c r="Q51" s="157"/>
      <c r="R51" s="158"/>
      <c r="S51" s="159"/>
      <c r="T51" s="79"/>
      <c r="U51" s="79"/>
      <c r="V51" s="79"/>
      <c r="W51" s="79"/>
      <c r="X51" s="79"/>
      <c r="Y51" s="79"/>
      <c r="Z51" s="79"/>
      <c r="AA51" s="79"/>
      <c r="AB51" s="79"/>
      <c r="AC51" s="79"/>
      <c r="AD51" s="79"/>
      <c r="AE51" s="79"/>
      <c r="AF51" s="79"/>
      <c r="AG51" s="79"/>
    </row>
    <row r="52" spans="1:33" s="80" customFormat="1" ht="16.5" thickBot="1" x14ac:dyDescent="0.25">
      <c r="A52" s="277"/>
      <c r="B52" s="147"/>
      <c r="C52" s="148"/>
      <c r="D52" s="84"/>
      <c r="E52" s="84"/>
      <c r="F52" s="245"/>
      <c r="G52" s="148"/>
      <c r="H52" s="160"/>
      <c r="I52" s="151"/>
      <c r="J52" s="149"/>
      <c r="K52" s="151"/>
      <c r="L52" s="151"/>
      <c r="M52" s="154" t="s">
        <v>90</v>
      </c>
      <c r="N52" s="161" t="s">
        <v>98</v>
      </c>
      <c r="O52" s="162">
        <v>0</v>
      </c>
      <c r="P52" s="163">
        <v>1</v>
      </c>
      <c r="Q52" s="163"/>
      <c r="R52" s="164"/>
      <c r="S52" s="159"/>
      <c r="T52" s="79">
        <f>MAX(N52:R52)</f>
        <v>1</v>
      </c>
      <c r="U52" s="79">
        <f>IFERROR(T52*J51,0)</f>
        <v>0</v>
      </c>
      <c r="V52" s="79"/>
      <c r="W52" s="79"/>
      <c r="X52" s="79"/>
      <c r="Y52" s="79"/>
      <c r="Z52" s="79"/>
      <c r="AA52" s="79"/>
      <c r="AB52" s="79"/>
      <c r="AC52" s="79"/>
      <c r="AD52" s="79"/>
      <c r="AE52" s="79"/>
      <c r="AF52" s="79"/>
      <c r="AG52" s="79"/>
    </row>
    <row r="53" spans="1:33" s="80" customFormat="1" ht="30.75" thickBot="1" x14ac:dyDescent="0.25">
      <c r="A53" s="277" t="s">
        <v>51</v>
      </c>
      <c r="B53" s="147" t="s">
        <v>257</v>
      </c>
      <c r="C53" s="148"/>
      <c r="D53" s="72" t="s">
        <v>94</v>
      </c>
      <c r="E53" s="84"/>
      <c r="F53" s="326"/>
      <c r="G53" s="148"/>
      <c r="H53" s="150" t="str">
        <f>IFERROR(HLOOKUP(D53,$N53:$R54,2,FALSE),"-")</f>
        <v>NC</v>
      </c>
      <c r="I53" s="151"/>
      <c r="J53" s="152" t="str">
        <f>IF(D53="Non concerné","NC",1)</f>
        <v>NC</v>
      </c>
      <c r="K53" s="151"/>
      <c r="L53" s="153" t="s">
        <v>91</v>
      </c>
      <c r="M53" s="154" t="str">
        <f>"Réponses proposées à la question " &amp; A53</f>
        <v>Réponses proposées à la question GR11</v>
      </c>
      <c r="N53" s="155" t="s">
        <v>94</v>
      </c>
      <c r="O53" s="156" t="s">
        <v>12</v>
      </c>
      <c r="P53" s="157" t="s">
        <v>11</v>
      </c>
      <c r="Q53" s="157"/>
      <c r="R53" s="158"/>
      <c r="S53" s="159"/>
      <c r="T53" s="79"/>
      <c r="U53" s="79"/>
      <c r="V53" s="79"/>
      <c r="W53" s="79"/>
      <c r="X53" s="79"/>
      <c r="Y53" s="79"/>
      <c r="Z53" s="79"/>
      <c r="AA53" s="79"/>
      <c r="AB53" s="79"/>
      <c r="AC53" s="79"/>
      <c r="AD53" s="79"/>
      <c r="AE53" s="79"/>
      <c r="AF53" s="79"/>
      <c r="AG53" s="79"/>
    </row>
    <row r="54" spans="1:33" s="80" customFormat="1" x14ac:dyDescent="0.2">
      <c r="A54" s="277"/>
      <c r="B54" s="147"/>
      <c r="C54" s="148"/>
      <c r="D54" s="84"/>
      <c r="E54" s="84"/>
      <c r="F54" s="245"/>
      <c r="G54" s="148"/>
      <c r="H54" s="160"/>
      <c r="I54" s="151"/>
      <c r="J54" s="149"/>
      <c r="K54" s="151"/>
      <c r="L54" s="151"/>
      <c r="M54" s="154" t="s">
        <v>90</v>
      </c>
      <c r="N54" s="161" t="s">
        <v>98</v>
      </c>
      <c r="O54" s="162">
        <v>0</v>
      </c>
      <c r="P54" s="163">
        <v>1</v>
      </c>
      <c r="Q54" s="163"/>
      <c r="R54" s="164"/>
      <c r="S54" s="159"/>
      <c r="T54" s="79">
        <f>MAX(N54:R54)</f>
        <v>1</v>
      </c>
      <c r="U54" s="79">
        <f>IFERROR(T54*J53,0)</f>
        <v>0</v>
      </c>
      <c r="V54" s="79"/>
      <c r="W54" s="79"/>
      <c r="X54" s="79"/>
      <c r="Y54" s="79"/>
      <c r="Z54" s="79"/>
      <c r="AA54" s="79"/>
      <c r="AB54" s="79"/>
      <c r="AC54" s="79"/>
      <c r="AD54" s="79"/>
      <c r="AE54" s="79"/>
      <c r="AF54" s="79"/>
      <c r="AG54" s="79"/>
    </row>
    <row r="55" spans="1:33" s="80" customFormat="1" ht="60" customHeight="1" x14ac:dyDescent="0.2">
      <c r="A55" s="277"/>
      <c r="B55" s="398" t="s">
        <v>189</v>
      </c>
      <c r="C55" s="398"/>
      <c r="D55" s="398"/>
      <c r="E55" s="84"/>
      <c r="F55" s="326"/>
      <c r="G55" s="159"/>
      <c r="K55" s="151"/>
      <c r="L55" s="151"/>
      <c r="M55" s="151"/>
      <c r="N55" s="151"/>
      <c r="O55" s="159"/>
      <c r="P55" s="159"/>
      <c r="Q55" s="159"/>
      <c r="R55" s="159"/>
      <c r="S55" s="159"/>
      <c r="T55" s="79">
        <f>SUM(T48:T54)</f>
        <v>4</v>
      </c>
      <c r="U55" s="79">
        <f>SUM(U48:U54)</f>
        <v>0</v>
      </c>
      <c r="V55" s="79"/>
      <c r="W55" s="79"/>
      <c r="X55" s="79"/>
      <c r="Y55" s="79"/>
      <c r="Z55" s="79"/>
      <c r="AA55" s="79"/>
      <c r="AB55" s="79"/>
      <c r="AC55" s="79"/>
      <c r="AD55" s="79"/>
      <c r="AE55" s="79"/>
      <c r="AF55" s="79"/>
      <c r="AG55" s="79"/>
    </row>
    <row r="56" spans="1:33" s="80" customFormat="1" ht="31.5" x14ac:dyDescent="0.2">
      <c r="A56" s="277"/>
      <c r="B56" s="186"/>
      <c r="C56" s="159"/>
      <c r="D56" s="84"/>
      <c r="E56" s="84"/>
      <c r="F56" s="245"/>
      <c r="G56" s="159"/>
      <c r="H56" s="160" t="s">
        <v>86</v>
      </c>
      <c r="I56" s="151"/>
      <c r="J56" s="149" t="s">
        <v>85</v>
      </c>
      <c r="K56" s="151"/>
      <c r="L56" s="151"/>
      <c r="M56" s="151"/>
      <c r="N56" s="151"/>
      <c r="O56" s="159"/>
      <c r="P56" s="159"/>
      <c r="Q56" s="159"/>
      <c r="R56" s="159"/>
      <c r="S56" s="159"/>
      <c r="T56" s="79"/>
      <c r="U56" s="79"/>
      <c r="V56" s="79"/>
      <c r="W56" s="79"/>
      <c r="X56" s="79"/>
      <c r="Y56" s="79"/>
      <c r="Z56" s="79"/>
      <c r="AA56" s="79"/>
      <c r="AB56" s="79"/>
      <c r="AC56" s="79"/>
      <c r="AD56" s="79"/>
      <c r="AE56" s="79"/>
      <c r="AF56" s="79"/>
      <c r="AG56" s="79"/>
    </row>
    <row r="57" spans="1:33" s="80" customFormat="1" ht="39.950000000000003" customHeight="1" x14ac:dyDescent="0.2">
      <c r="A57" s="276"/>
      <c r="B57" s="285" t="s">
        <v>132</v>
      </c>
      <c r="C57" s="207"/>
      <c r="D57" s="285" t="s">
        <v>84</v>
      </c>
      <c r="E57" s="149"/>
      <c r="F57" s="285" t="s">
        <v>165</v>
      </c>
      <c r="G57" s="207"/>
      <c r="H57" s="150" t="str">
        <f>IFERROR(SUMPRODUCT(H59:H67,J59:J67)*3/U69,"NC")</f>
        <v>NC</v>
      </c>
      <c r="I57" s="109"/>
      <c r="J57" s="269" t="str">
        <f>IF(H57="NC","NC",1)</f>
        <v>NC</v>
      </c>
      <c r="K57" s="109"/>
      <c r="L57" s="193"/>
      <c r="M57" s="193"/>
      <c r="N57" s="193"/>
      <c r="O57" s="193"/>
      <c r="P57" s="193"/>
      <c r="Q57" s="193"/>
      <c r="R57" s="193"/>
      <c r="S57" s="193"/>
      <c r="V57" s="79"/>
      <c r="W57" s="79"/>
      <c r="X57" s="79"/>
      <c r="Y57" s="79"/>
      <c r="Z57" s="79"/>
      <c r="AA57" s="79"/>
      <c r="AB57" s="79"/>
      <c r="AC57" s="79"/>
      <c r="AD57" s="79"/>
      <c r="AE57" s="79"/>
      <c r="AF57" s="79"/>
      <c r="AG57" s="79"/>
    </row>
    <row r="58" spans="1:33" s="80" customFormat="1" thickBot="1" x14ac:dyDescent="0.25">
      <c r="A58" s="277"/>
      <c r="B58" s="193"/>
      <c r="C58" s="159"/>
      <c r="D58" s="38" t="s">
        <v>93</v>
      </c>
      <c r="E58" s="235"/>
      <c r="F58" s="38" t="s">
        <v>93</v>
      </c>
      <c r="G58" s="189"/>
      <c r="H58" s="190"/>
      <c r="I58" s="286"/>
      <c r="J58" s="187" t="s">
        <v>122</v>
      </c>
      <c r="K58" s="151"/>
      <c r="L58" s="151"/>
      <c r="M58" s="151"/>
      <c r="N58" s="151"/>
      <c r="O58" s="159"/>
      <c r="P58" s="159"/>
      <c r="Q58" s="159"/>
      <c r="R58" s="159"/>
      <c r="S58" s="159"/>
      <c r="T58" s="79"/>
      <c r="U58" s="79"/>
      <c r="V58" s="79"/>
      <c r="W58" s="79"/>
      <c r="X58" s="79"/>
      <c r="Y58" s="79"/>
      <c r="Z58" s="79"/>
      <c r="AA58" s="79"/>
      <c r="AB58" s="79"/>
      <c r="AC58" s="79"/>
      <c r="AD58" s="79"/>
      <c r="AE58" s="79"/>
      <c r="AF58" s="79"/>
      <c r="AG58" s="79"/>
    </row>
    <row r="59" spans="1:33" s="80" customFormat="1" ht="30.75" thickBot="1" x14ac:dyDescent="0.25">
      <c r="A59" s="277" t="s">
        <v>52</v>
      </c>
      <c r="B59" s="147" t="s">
        <v>258</v>
      </c>
      <c r="C59" s="148"/>
      <c r="D59" s="72" t="s">
        <v>94</v>
      </c>
      <c r="E59" s="84"/>
      <c r="F59" s="326"/>
      <c r="G59" s="148"/>
      <c r="H59" s="150" t="str">
        <f>IFERROR(HLOOKUP(D59,$N59:$R60,2,FALSE),"-")</f>
        <v>NC</v>
      </c>
      <c r="I59" s="151"/>
      <c r="J59" s="152" t="str">
        <f>IF(D59="Non concerné","NC",1)</f>
        <v>NC</v>
      </c>
      <c r="K59" s="151"/>
      <c r="L59" s="153" t="s">
        <v>91</v>
      </c>
      <c r="M59" s="154" t="str">
        <f>"Réponses proposées à la question " &amp; A59</f>
        <v>Réponses proposées à la question GR12</v>
      </c>
      <c r="N59" s="155" t="s">
        <v>94</v>
      </c>
      <c r="O59" s="156" t="s">
        <v>12</v>
      </c>
      <c r="P59" s="157" t="s">
        <v>11</v>
      </c>
      <c r="Q59" s="157"/>
      <c r="R59" s="158"/>
      <c r="S59" s="159"/>
      <c r="T59" s="79"/>
      <c r="U59" s="79"/>
      <c r="V59" s="79"/>
      <c r="W59" s="79"/>
      <c r="X59" s="79"/>
      <c r="Y59" s="79"/>
      <c r="Z59" s="79"/>
      <c r="AA59" s="79"/>
      <c r="AB59" s="79"/>
      <c r="AC59" s="79"/>
      <c r="AD59" s="79"/>
      <c r="AE59" s="79"/>
      <c r="AF59" s="79"/>
      <c r="AG59" s="79"/>
    </row>
    <row r="60" spans="1:33" s="80" customFormat="1" ht="16.5" thickBot="1" x14ac:dyDescent="0.25">
      <c r="A60" s="277"/>
      <c r="B60" s="147"/>
      <c r="C60" s="148"/>
      <c r="D60" s="84"/>
      <c r="E60" s="84"/>
      <c r="F60" s="245"/>
      <c r="G60" s="148"/>
      <c r="H60" s="160"/>
      <c r="I60" s="151"/>
      <c r="J60" s="149"/>
      <c r="K60" s="151"/>
      <c r="L60" s="151"/>
      <c r="M60" s="154" t="s">
        <v>90</v>
      </c>
      <c r="N60" s="161" t="s">
        <v>98</v>
      </c>
      <c r="O60" s="162">
        <v>0</v>
      </c>
      <c r="P60" s="163">
        <v>1</v>
      </c>
      <c r="Q60" s="163"/>
      <c r="R60" s="164"/>
      <c r="S60" s="159"/>
      <c r="T60" s="79">
        <f>MAX(O60:R60)</f>
        <v>1</v>
      </c>
      <c r="U60" s="79">
        <f>IFERROR(T60*J59,0)</f>
        <v>0</v>
      </c>
      <c r="V60" s="79"/>
      <c r="W60" s="79"/>
      <c r="X60" s="79"/>
      <c r="Y60" s="79"/>
      <c r="Z60" s="79"/>
      <c r="AA60" s="79"/>
      <c r="AB60" s="79"/>
      <c r="AC60" s="79"/>
      <c r="AD60" s="79"/>
      <c r="AE60" s="79"/>
      <c r="AF60" s="79"/>
      <c r="AG60" s="79"/>
    </row>
    <row r="61" spans="1:33" s="80" customFormat="1" ht="30.75" thickBot="1" x14ac:dyDescent="0.25">
      <c r="A61" s="277" t="s">
        <v>53</v>
      </c>
      <c r="B61" s="147" t="s">
        <v>259</v>
      </c>
      <c r="C61" s="148"/>
      <c r="D61" s="72" t="s">
        <v>94</v>
      </c>
      <c r="E61" s="84"/>
      <c r="F61" s="326"/>
      <c r="G61" s="148"/>
      <c r="H61" s="150" t="str">
        <f>IFERROR(HLOOKUP(D61,$N61:$R62,2,FALSE),"-")</f>
        <v>NC</v>
      </c>
      <c r="I61" s="151"/>
      <c r="J61" s="152" t="str">
        <f>IF(D61="Non concerné","NC",1)</f>
        <v>NC</v>
      </c>
      <c r="K61" s="151"/>
      <c r="L61" s="153" t="s">
        <v>91</v>
      </c>
      <c r="M61" s="154" t="str">
        <f>"Réponses proposées à la question " &amp; A61</f>
        <v>Réponses proposées à la question GR13</v>
      </c>
      <c r="N61" s="155" t="s">
        <v>94</v>
      </c>
      <c r="O61" s="156" t="s">
        <v>12</v>
      </c>
      <c r="P61" s="157" t="s">
        <v>11</v>
      </c>
      <c r="Q61" s="157"/>
      <c r="R61" s="158"/>
      <c r="S61" s="159"/>
      <c r="T61" s="79"/>
      <c r="U61" s="79"/>
      <c r="V61" s="79"/>
      <c r="W61" s="79"/>
      <c r="X61" s="79"/>
      <c r="Y61" s="79"/>
      <c r="Z61" s="79"/>
      <c r="AA61" s="79"/>
      <c r="AB61" s="79"/>
      <c r="AC61" s="79"/>
      <c r="AD61" s="79"/>
      <c r="AE61" s="79"/>
      <c r="AF61" s="79"/>
      <c r="AG61" s="79"/>
    </row>
    <row r="62" spans="1:33" s="80" customFormat="1" ht="16.5" thickBot="1" x14ac:dyDescent="0.25">
      <c r="A62" s="277"/>
      <c r="B62" s="147"/>
      <c r="C62" s="148"/>
      <c r="D62" s="84"/>
      <c r="E62" s="84"/>
      <c r="F62" s="245"/>
      <c r="G62" s="148"/>
      <c r="H62" s="160"/>
      <c r="I62" s="151"/>
      <c r="J62" s="149"/>
      <c r="K62" s="151"/>
      <c r="L62" s="151"/>
      <c r="M62" s="154" t="s">
        <v>90</v>
      </c>
      <c r="N62" s="161" t="s">
        <v>98</v>
      </c>
      <c r="O62" s="162">
        <v>0</v>
      </c>
      <c r="P62" s="163">
        <v>1</v>
      </c>
      <c r="Q62" s="163"/>
      <c r="R62" s="164"/>
      <c r="S62" s="159"/>
      <c r="T62" s="79">
        <f>MAX(O62:R62)</f>
        <v>1</v>
      </c>
      <c r="U62" s="79">
        <f>IFERROR(T62*J61,0)</f>
        <v>0</v>
      </c>
      <c r="V62" s="79"/>
      <c r="W62" s="79"/>
      <c r="X62" s="79"/>
      <c r="Y62" s="79"/>
      <c r="Z62" s="79"/>
      <c r="AA62" s="79"/>
      <c r="AB62" s="79"/>
      <c r="AC62" s="79"/>
      <c r="AD62" s="79"/>
      <c r="AE62" s="79"/>
      <c r="AF62" s="79"/>
      <c r="AG62" s="79"/>
    </row>
    <row r="63" spans="1:33" s="80" customFormat="1" ht="30.75" thickBot="1" x14ac:dyDescent="0.25">
      <c r="A63" s="277" t="s">
        <v>54</v>
      </c>
      <c r="B63" s="147" t="s">
        <v>260</v>
      </c>
      <c r="C63" s="148"/>
      <c r="D63" s="72" t="s">
        <v>94</v>
      </c>
      <c r="E63" s="84"/>
      <c r="F63" s="326"/>
      <c r="G63" s="148"/>
      <c r="H63" s="150" t="str">
        <f>IFERROR(HLOOKUP(D63,$N63:$R64,2,FALSE),"-")</f>
        <v>NC</v>
      </c>
      <c r="I63" s="151"/>
      <c r="J63" s="152" t="str">
        <f>IF(D63="Non concerné","NC",1)</f>
        <v>NC</v>
      </c>
      <c r="K63" s="151"/>
      <c r="L63" s="153" t="s">
        <v>91</v>
      </c>
      <c r="M63" s="154" t="str">
        <f>"Réponses proposées à la question " &amp; A63</f>
        <v>Réponses proposées à la question GR14</v>
      </c>
      <c r="N63" s="155" t="s">
        <v>94</v>
      </c>
      <c r="O63" s="156" t="s">
        <v>12</v>
      </c>
      <c r="P63" s="157" t="s">
        <v>11</v>
      </c>
      <c r="Q63" s="157"/>
      <c r="R63" s="158"/>
      <c r="S63" s="159"/>
      <c r="T63" s="79"/>
      <c r="U63" s="79"/>
      <c r="V63" s="79"/>
      <c r="W63" s="79"/>
      <c r="X63" s="79"/>
      <c r="Y63" s="79"/>
      <c r="Z63" s="79"/>
      <c r="AA63" s="79"/>
      <c r="AB63" s="79"/>
      <c r="AC63" s="79"/>
      <c r="AD63" s="79"/>
      <c r="AE63" s="79"/>
      <c r="AF63" s="79"/>
      <c r="AG63" s="79"/>
    </row>
    <row r="64" spans="1:33" s="80" customFormat="1" ht="16.5" thickBot="1" x14ac:dyDescent="0.25">
      <c r="A64" s="277"/>
      <c r="B64" s="147"/>
      <c r="C64" s="148"/>
      <c r="D64" s="84"/>
      <c r="E64" s="84"/>
      <c r="F64" s="245"/>
      <c r="G64" s="148"/>
      <c r="H64" s="160"/>
      <c r="I64" s="151"/>
      <c r="J64" s="149"/>
      <c r="K64" s="151"/>
      <c r="L64" s="151"/>
      <c r="M64" s="154" t="s">
        <v>90</v>
      </c>
      <c r="N64" s="161" t="s">
        <v>98</v>
      </c>
      <c r="O64" s="162">
        <v>0</v>
      </c>
      <c r="P64" s="163">
        <v>1</v>
      </c>
      <c r="Q64" s="163"/>
      <c r="R64" s="164"/>
      <c r="S64" s="159"/>
      <c r="T64" s="79">
        <f>MAX(O64:R64)</f>
        <v>1</v>
      </c>
      <c r="U64" s="79">
        <f>IFERROR(T64*J63,0)</f>
        <v>0</v>
      </c>
      <c r="V64" s="79"/>
      <c r="W64" s="79"/>
      <c r="X64" s="79"/>
      <c r="Y64" s="79"/>
      <c r="Z64" s="79"/>
      <c r="AA64" s="79"/>
      <c r="AB64" s="79"/>
      <c r="AC64" s="79"/>
      <c r="AD64" s="79"/>
      <c r="AE64" s="79"/>
      <c r="AF64" s="79"/>
      <c r="AG64" s="79"/>
    </row>
    <row r="65" spans="1:33" s="80" customFormat="1" ht="30.75" thickBot="1" x14ac:dyDescent="0.25">
      <c r="A65" s="277" t="s">
        <v>55</v>
      </c>
      <c r="B65" s="147" t="s">
        <v>261</v>
      </c>
      <c r="C65" s="148"/>
      <c r="D65" s="72" t="s">
        <v>94</v>
      </c>
      <c r="E65" s="84"/>
      <c r="F65" s="326"/>
      <c r="G65" s="148"/>
      <c r="H65" s="150" t="str">
        <f>IFERROR(HLOOKUP(D65,$N65:$R66,2,FALSE),"-")</f>
        <v>NC</v>
      </c>
      <c r="I65" s="151"/>
      <c r="J65" s="152" t="str">
        <f>IF(D65="Non concerné","NC",1)</f>
        <v>NC</v>
      </c>
      <c r="K65" s="151"/>
      <c r="L65" s="153" t="s">
        <v>91</v>
      </c>
      <c r="M65" s="154" t="str">
        <f>"Réponses proposées à la question " &amp; A65</f>
        <v>Réponses proposées à la question GR15</v>
      </c>
      <c r="N65" s="155" t="s">
        <v>94</v>
      </c>
      <c r="O65" s="156" t="s">
        <v>12</v>
      </c>
      <c r="P65" s="157" t="s">
        <v>11</v>
      </c>
      <c r="Q65" s="157"/>
      <c r="R65" s="158"/>
      <c r="S65" s="159"/>
      <c r="T65" s="79"/>
      <c r="U65" s="79"/>
      <c r="V65" s="79"/>
      <c r="W65" s="79"/>
      <c r="X65" s="79"/>
      <c r="Y65" s="79"/>
      <c r="Z65" s="79"/>
      <c r="AA65" s="79"/>
      <c r="AB65" s="79"/>
      <c r="AC65" s="79"/>
      <c r="AD65" s="79"/>
      <c r="AE65" s="79"/>
      <c r="AF65" s="79"/>
      <c r="AG65" s="79"/>
    </row>
    <row r="66" spans="1:33" s="80" customFormat="1" ht="16.5" thickBot="1" x14ac:dyDescent="0.25">
      <c r="A66" s="277"/>
      <c r="B66" s="147"/>
      <c r="C66" s="148"/>
      <c r="D66" s="84"/>
      <c r="E66" s="84"/>
      <c r="F66" s="245"/>
      <c r="G66" s="148"/>
      <c r="H66" s="160"/>
      <c r="I66" s="151"/>
      <c r="J66" s="149"/>
      <c r="K66" s="151"/>
      <c r="L66" s="151"/>
      <c r="M66" s="154" t="s">
        <v>90</v>
      </c>
      <c r="N66" s="161" t="s">
        <v>98</v>
      </c>
      <c r="O66" s="162">
        <v>0</v>
      </c>
      <c r="P66" s="163">
        <v>1</v>
      </c>
      <c r="Q66" s="163"/>
      <c r="R66" s="164"/>
      <c r="S66" s="159"/>
      <c r="T66" s="79">
        <f>MAX(O66:R66)</f>
        <v>1</v>
      </c>
      <c r="U66" s="79">
        <f>IFERROR(T66*J65,0)</f>
        <v>0</v>
      </c>
      <c r="V66" s="79"/>
      <c r="W66" s="79"/>
      <c r="X66" s="79"/>
      <c r="Y66" s="79"/>
      <c r="Z66" s="79"/>
      <c r="AA66" s="79"/>
      <c r="AB66" s="79"/>
      <c r="AC66" s="79"/>
      <c r="AD66" s="79"/>
      <c r="AE66" s="79"/>
      <c r="AF66" s="79"/>
      <c r="AG66" s="79"/>
    </row>
    <row r="67" spans="1:33" s="80" customFormat="1" ht="34.5" thickBot="1" x14ac:dyDescent="0.25">
      <c r="A67" s="277" t="s">
        <v>107</v>
      </c>
      <c r="B67" s="147" t="s">
        <v>262</v>
      </c>
      <c r="C67" s="148"/>
      <c r="D67" s="72" t="s">
        <v>94</v>
      </c>
      <c r="E67" s="84"/>
      <c r="F67" s="326"/>
      <c r="G67" s="148"/>
      <c r="H67" s="150" t="str">
        <f>IFERROR(HLOOKUP(D67,$N67:$R68,2,FALSE),"-")</f>
        <v>NC</v>
      </c>
      <c r="I67" s="151"/>
      <c r="J67" s="152" t="str">
        <f>IF(D67="Non concerné","NC",1)</f>
        <v>NC</v>
      </c>
      <c r="K67" s="151"/>
      <c r="L67" s="153" t="s">
        <v>91</v>
      </c>
      <c r="M67" s="154" t="str">
        <f>"Réponses proposées à la question " &amp; A67</f>
        <v>Réponses proposées à la question GR15b</v>
      </c>
      <c r="N67" s="155" t="s">
        <v>94</v>
      </c>
      <c r="O67" s="156" t="s">
        <v>12</v>
      </c>
      <c r="P67" s="157" t="s">
        <v>11</v>
      </c>
      <c r="Q67" s="157"/>
      <c r="R67" s="158"/>
      <c r="S67" s="159"/>
      <c r="T67" s="79"/>
      <c r="U67" s="79"/>
      <c r="V67" s="79"/>
      <c r="W67" s="79"/>
      <c r="X67" s="79"/>
      <c r="Y67" s="79"/>
      <c r="Z67" s="79"/>
      <c r="AA67" s="79"/>
      <c r="AB67" s="79"/>
      <c r="AC67" s="79"/>
      <c r="AD67" s="79"/>
      <c r="AE67" s="79"/>
      <c r="AF67" s="79"/>
      <c r="AG67" s="79"/>
    </row>
    <row r="68" spans="1:33" s="80" customFormat="1" x14ac:dyDescent="0.2">
      <c r="A68" s="277"/>
      <c r="B68" s="147"/>
      <c r="C68" s="148"/>
      <c r="D68" s="84"/>
      <c r="E68" s="84"/>
      <c r="F68" s="245"/>
      <c r="G68" s="148"/>
      <c r="H68" s="160"/>
      <c r="I68" s="151"/>
      <c r="J68" s="149"/>
      <c r="K68" s="151"/>
      <c r="L68" s="151"/>
      <c r="M68" s="154" t="s">
        <v>90</v>
      </c>
      <c r="N68" s="161" t="s">
        <v>98</v>
      </c>
      <c r="O68" s="162">
        <v>0</v>
      </c>
      <c r="P68" s="163">
        <v>1</v>
      </c>
      <c r="Q68" s="163"/>
      <c r="R68" s="164"/>
      <c r="S68" s="159"/>
      <c r="T68" s="79">
        <f>MAX(O68:R68)</f>
        <v>1</v>
      </c>
      <c r="U68" s="79">
        <f>IFERROR(T68*J67,0)</f>
        <v>0</v>
      </c>
      <c r="V68" s="79"/>
      <c r="W68" s="79"/>
      <c r="X68" s="79"/>
      <c r="Y68" s="79"/>
      <c r="Z68" s="79"/>
      <c r="AA68" s="79"/>
      <c r="AB68" s="79"/>
      <c r="AC68" s="79"/>
      <c r="AD68" s="79"/>
      <c r="AE68" s="79"/>
      <c r="AF68" s="79"/>
      <c r="AG68" s="79"/>
    </row>
    <row r="69" spans="1:33" s="80" customFormat="1" ht="60" customHeight="1" x14ac:dyDescent="0.2">
      <c r="A69" s="277"/>
      <c r="B69" s="398" t="s">
        <v>190</v>
      </c>
      <c r="C69" s="398"/>
      <c r="D69" s="398"/>
      <c r="E69" s="84"/>
      <c r="F69" s="326"/>
      <c r="G69" s="159"/>
      <c r="K69" s="151"/>
      <c r="L69" s="151"/>
      <c r="M69" s="151"/>
      <c r="N69" s="151"/>
      <c r="O69" s="159"/>
      <c r="P69" s="159"/>
      <c r="Q69" s="159"/>
      <c r="R69" s="159"/>
      <c r="S69" s="159"/>
      <c r="T69" s="79">
        <f>SUM(T60:T68)</f>
        <v>5</v>
      </c>
      <c r="U69" s="79">
        <f>SUM(U60:U68)</f>
        <v>0</v>
      </c>
      <c r="V69" s="79"/>
      <c r="W69" s="79"/>
      <c r="X69" s="79"/>
      <c r="Y69" s="79"/>
      <c r="Z69" s="79"/>
      <c r="AA69" s="79"/>
      <c r="AB69" s="79"/>
      <c r="AC69" s="79"/>
      <c r="AD69" s="79"/>
      <c r="AE69" s="79"/>
      <c r="AF69" s="79"/>
      <c r="AG69" s="79"/>
    </row>
    <row r="70" spans="1:33" s="80" customFormat="1" ht="31.5" x14ac:dyDescent="0.2">
      <c r="A70" s="277"/>
      <c r="B70" s="186"/>
      <c r="C70" s="159"/>
      <c r="D70" s="84"/>
      <c r="E70" s="84"/>
      <c r="F70" s="245"/>
      <c r="G70" s="159"/>
      <c r="H70" s="160" t="s">
        <v>86</v>
      </c>
      <c r="I70" s="151"/>
      <c r="J70" s="149" t="s">
        <v>85</v>
      </c>
      <c r="K70" s="151"/>
      <c r="L70" s="151"/>
      <c r="M70" s="151"/>
      <c r="N70" s="151"/>
      <c r="O70" s="159"/>
      <c r="P70" s="159"/>
      <c r="Q70" s="159"/>
      <c r="R70" s="159"/>
      <c r="S70" s="159"/>
      <c r="T70" s="79"/>
      <c r="U70" s="79"/>
      <c r="V70" s="79"/>
      <c r="W70" s="79"/>
      <c r="X70" s="79"/>
      <c r="Y70" s="79"/>
      <c r="Z70" s="79"/>
      <c r="AA70" s="79"/>
      <c r="AB70" s="79"/>
      <c r="AC70" s="79"/>
      <c r="AD70" s="79"/>
      <c r="AE70" s="79"/>
      <c r="AF70" s="79"/>
      <c r="AG70" s="79"/>
    </row>
    <row r="71" spans="1:33" s="80" customFormat="1" ht="39.950000000000003" customHeight="1" x14ac:dyDescent="0.2">
      <c r="A71" s="276"/>
      <c r="B71" s="285" t="s">
        <v>131</v>
      </c>
      <c r="C71" s="207"/>
      <c r="D71" s="285" t="s">
        <v>84</v>
      </c>
      <c r="E71" s="149"/>
      <c r="F71" s="285" t="s">
        <v>165</v>
      </c>
      <c r="G71" s="207"/>
      <c r="H71" s="150">
        <f>IFERROR(SUMPRODUCT(H73:H79,J73:J79)*3/U81,"NC")</f>
        <v>2.25</v>
      </c>
      <c r="I71" s="109"/>
      <c r="J71" s="269">
        <f>IF(H71="NC","NC",1)</f>
        <v>1</v>
      </c>
      <c r="K71" s="109"/>
      <c r="L71" s="193"/>
      <c r="M71" s="193"/>
      <c r="N71" s="193"/>
      <c r="O71" s="193"/>
      <c r="P71" s="193"/>
      <c r="Q71" s="193"/>
      <c r="R71" s="193"/>
      <c r="S71" s="193"/>
      <c r="V71" s="79"/>
      <c r="W71" s="79"/>
      <c r="X71" s="79"/>
      <c r="Y71" s="79"/>
      <c r="Z71" s="79"/>
      <c r="AA71" s="79"/>
      <c r="AB71" s="287"/>
      <c r="AC71" s="287"/>
      <c r="AD71" s="287"/>
      <c r="AE71" s="79"/>
      <c r="AF71" s="79"/>
      <c r="AG71" s="79"/>
    </row>
    <row r="72" spans="1:33" s="287" customFormat="1" thickBot="1" x14ac:dyDescent="0.25">
      <c r="A72" s="277"/>
      <c r="B72" s="193"/>
      <c r="C72" s="159"/>
      <c r="D72" s="38" t="s">
        <v>93</v>
      </c>
      <c r="E72" s="235"/>
      <c r="F72" s="38" t="s">
        <v>93</v>
      </c>
      <c r="G72" s="189"/>
      <c r="H72" s="190"/>
      <c r="I72" s="286"/>
      <c r="J72" s="187" t="s">
        <v>122</v>
      </c>
      <c r="K72" s="151"/>
      <c r="L72" s="151"/>
      <c r="M72" s="151"/>
      <c r="N72" s="151"/>
      <c r="O72" s="159"/>
      <c r="P72" s="159"/>
      <c r="Q72" s="159"/>
      <c r="R72" s="159"/>
      <c r="S72" s="159"/>
      <c r="T72" s="79"/>
      <c r="U72" s="79"/>
      <c r="V72" s="79"/>
      <c r="AB72" s="79"/>
      <c r="AC72" s="79"/>
      <c r="AD72" s="79"/>
    </row>
    <row r="73" spans="1:33" s="80" customFormat="1" ht="30.75" thickBot="1" x14ac:dyDescent="0.25">
      <c r="A73" s="277" t="s">
        <v>56</v>
      </c>
      <c r="B73" s="147" t="s">
        <v>263</v>
      </c>
      <c r="C73" s="148"/>
      <c r="D73" s="82" t="s">
        <v>11</v>
      </c>
      <c r="E73" s="84"/>
      <c r="F73" s="326"/>
      <c r="G73" s="148"/>
      <c r="H73" s="150">
        <f>IFERROR(HLOOKUP(D73,$N73:$R74,2,FALSE),"-")</f>
        <v>1</v>
      </c>
      <c r="I73" s="151"/>
      <c r="J73" s="152">
        <f>IF(D73="Non concerné","NC",1)</f>
        <v>1</v>
      </c>
      <c r="K73" s="151"/>
      <c r="L73" s="153" t="s">
        <v>91</v>
      </c>
      <c r="M73" s="154" t="str">
        <f>"Réponses proposées à la question " &amp; A73</f>
        <v>Réponses proposées à la question GR16</v>
      </c>
      <c r="N73" s="155" t="s">
        <v>94</v>
      </c>
      <c r="O73" s="156" t="s">
        <v>12</v>
      </c>
      <c r="P73" s="157" t="s">
        <v>11</v>
      </c>
      <c r="Q73" s="157"/>
      <c r="R73" s="158"/>
      <c r="S73" s="159"/>
      <c r="T73" s="79"/>
      <c r="U73" s="79"/>
      <c r="V73" s="79"/>
      <c r="W73" s="79"/>
      <c r="X73" s="79"/>
      <c r="Y73" s="79"/>
      <c r="Z73" s="79"/>
      <c r="AA73" s="79"/>
      <c r="AB73" s="79"/>
      <c r="AC73" s="79"/>
      <c r="AD73" s="79"/>
      <c r="AE73" s="79"/>
      <c r="AF73" s="79"/>
      <c r="AG73" s="79"/>
    </row>
    <row r="74" spans="1:33" s="80" customFormat="1" ht="16.5" thickBot="1" x14ac:dyDescent="0.25">
      <c r="A74" s="277"/>
      <c r="B74" s="147"/>
      <c r="C74" s="148"/>
      <c r="D74" s="84"/>
      <c r="E74" s="84"/>
      <c r="F74" s="245"/>
      <c r="G74" s="148"/>
      <c r="H74" s="160"/>
      <c r="I74" s="151"/>
      <c r="J74" s="149"/>
      <c r="K74" s="151"/>
      <c r="L74" s="151"/>
      <c r="M74" s="154" t="s">
        <v>90</v>
      </c>
      <c r="N74" s="165" t="s">
        <v>98</v>
      </c>
      <c r="O74" s="162">
        <v>0</v>
      </c>
      <c r="P74" s="163">
        <v>1</v>
      </c>
      <c r="Q74" s="163"/>
      <c r="R74" s="164"/>
      <c r="S74" s="159"/>
      <c r="T74" s="79">
        <f>MAX(O74:R74)</f>
        <v>1</v>
      </c>
      <c r="U74" s="79">
        <f>IFERROR(T74*J73,0)</f>
        <v>1</v>
      </c>
      <c r="V74" s="79"/>
      <c r="W74" s="79"/>
      <c r="X74" s="79"/>
      <c r="Y74" s="79"/>
      <c r="Z74" s="79"/>
      <c r="AA74" s="79"/>
      <c r="AB74" s="79"/>
      <c r="AC74" s="79"/>
      <c r="AD74" s="79"/>
      <c r="AE74" s="79"/>
      <c r="AF74" s="79"/>
      <c r="AG74" s="79"/>
    </row>
    <row r="75" spans="1:33" s="80" customFormat="1" ht="23.25" thickBot="1" x14ac:dyDescent="0.25">
      <c r="A75" s="277" t="s">
        <v>57</v>
      </c>
      <c r="B75" s="147" t="s">
        <v>264</v>
      </c>
      <c r="C75" s="148"/>
      <c r="D75" s="82" t="s">
        <v>11</v>
      </c>
      <c r="E75" s="84"/>
      <c r="F75" s="326"/>
      <c r="G75" s="148"/>
      <c r="H75" s="150">
        <f>IFERROR(HLOOKUP(D75,$N75:$R76,2,FALSE),"-")</f>
        <v>1</v>
      </c>
      <c r="I75" s="151"/>
      <c r="J75" s="152">
        <f>IF(D75="Non concerné","NC",1)</f>
        <v>1</v>
      </c>
      <c r="K75" s="151"/>
      <c r="L75" s="153" t="s">
        <v>91</v>
      </c>
      <c r="M75" s="154" t="str">
        <f>"Réponses proposées à la question " &amp; A75</f>
        <v>Réponses proposées à la question GR17</v>
      </c>
      <c r="N75" s="155" t="s">
        <v>94</v>
      </c>
      <c r="O75" s="156" t="s">
        <v>12</v>
      </c>
      <c r="P75" s="157" t="s">
        <v>11</v>
      </c>
      <c r="Q75" s="157"/>
      <c r="R75" s="158"/>
      <c r="S75" s="159"/>
      <c r="T75" s="79"/>
      <c r="U75" s="79"/>
      <c r="V75" s="79"/>
      <c r="W75" s="79"/>
      <c r="X75" s="79"/>
      <c r="Y75" s="79"/>
      <c r="Z75" s="79"/>
      <c r="AA75" s="79"/>
      <c r="AB75" s="79"/>
      <c r="AC75" s="79"/>
      <c r="AD75" s="79"/>
      <c r="AE75" s="79"/>
      <c r="AF75" s="79"/>
      <c r="AG75" s="79"/>
    </row>
    <row r="76" spans="1:33" s="80" customFormat="1" ht="16.5" thickBot="1" x14ac:dyDescent="0.25">
      <c r="A76" s="277"/>
      <c r="B76" s="147"/>
      <c r="C76" s="148"/>
      <c r="D76" s="84"/>
      <c r="E76" s="84"/>
      <c r="F76" s="245"/>
      <c r="G76" s="148"/>
      <c r="H76" s="160"/>
      <c r="I76" s="151"/>
      <c r="J76" s="149"/>
      <c r="K76" s="151"/>
      <c r="L76" s="151"/>
      <c r="M76" s="154" t="s">
        <v>90</v>
      </c>
      <c r="N76" s="165" t="s">
        <v>98</v>
      </c>
      <c r="O76" s="162">
        <v>0</v>
      </c>
      <c r="P76" s="163">
        <v>1</v>
      </c>
      <c r="Q76" s="163"/>
      <c r="R76" s="164"/>
      <c r="S76" s="159"/>
      <c r="T76" s="79">
        <f>MAX(O76:R76)</f>
        <v>1</v>
      </c>
      <c r="U76" s="79">
        <f>IFERROR(T76*J75,0)</f>
        <v>1</v>
      </c>
      <c r="V76" s="79"/>
      <c r="W76" s="79"/>
      <c r="X76" s="79"/>
      <c r="Y76" s="79"/>
      <c r="Z76" s="79"/>
      <c r="AA76" s="79"/>
      <c r="AB76" s="79"/>
      <c r="AC76" s="79"/>
      <c r="AD76" s="79"/>
      <c r="AE76" s="79"/>
      <c r="AF76" s="79"/>
      <c r="AG76" s="79"/>
    </row>
    <row r="77" spans="1:33" s="80" customFormat="1" ht="23.25" thickBot="1" x14ac:dyDescent="0.25">
      <c r="A77" s="277" t="s">
        <v>58</v>
      </c>
      <c r="B77" s="147" t="s">
        <v>265</v>
      </c>
      <c r="C77" s="148"/>
      <c r="D77" s="82" t="s">
        <v>12</v>
      </c>
      <c r="E77" s="84"/>
      <c r="F77" s="326"/>
      <c r="G77" s="148"/>
      <c r="H77" s="150">
        <f>IFERROR(HLOOKUP(D77,$N77:$R78,2,FALSE),"-")</f>
        <v>0</v>
      </c>
      <c r="I77" s="151"/>
      <c r="J77" s="152">
        <f>IF(D77="Non concerné","NC",1)</f>
        <v>1</v>
      </c>
      <c r="K77" s="151"/>
      <c r="L77" s="153" t="s">
        <v>91</v>
      </c>
      <c r="M77" s="154" t="str">
        <f>"Réponses proposées à la question " &amp; A77</f>
        <v>Réponses proposées à la question GR18</v>
      </c>
      <c r="N77" s="155" t="s">
        <v>94</v>
      </c>
      <c r="O77" s="156" t="s">
        <v>12</v>
      </c>
      <c r="P77" s="157" t="s">
        <v>11</v>
      </c>
      <c r="Q77" s="157"/>
      <c r="R77" s="158"/>
      <c r="S77" s="159"/>
      <c r="T77" s="79"/>
      <c r="U77" s="79"/>
      <c r="V77" s="79"/>
      <c r="W77" s="79"/>
      <c r="X77" s="79"/>
      <c r="Y77" s="79"/>
      <c r="Z77" s="79"/>
      <c r="AA77" s="79"/>
      <c r="AB77" s="79"/>
      <c r="AC77" s="79"/>
      <c r="AD77" s="79"/>
      <c r="AE77" s="79"/>
      <c r="AF77" s="79"/>
      <c r="AG77" s="79"/>
    </row>
    <row r="78" spans="1:33" s="80" customFormat="1" ht="16.5" thickBot="1" x14ac:dyDescent="0.25">
      <c r="A78" s="277"/>
      <c r="B78" s="147"/>
      <c r="C78" s="148"/>
      <c r="D78" s="84"/>
      <c r="E78" s="84"/>
      <c r="F78" s="245"/>
      <c r="G78" s="148"/>
      <c r="H78" s="160"/>
      <c r="I78" s="151"/>
      <c r="J78" s="149"/>
      <c r="K78" s="151"/>
      <c r="L78" s="151"/>
      <c r="M78" s="154" t="s">
        <v>90</v>
      </c>
      <c r="N78" s="165" t="s">
        <v>98</v>
      </c>
      <c r="O78" s="162">
        <v>0</v>
      </c>
      <c r="P78" s="163">
        <v>1</v>
      </c>
      <c r="Q78" s="163"/>
      <c r="R78" s="164"/>
      <c r="S78" s="159"/>
      <c r="T78" s="79">
        <f>MAX(O78:R78)</f>
        <v>1</v>
      </c>
      <c r="U78" s="79">
        <f>IFERROR(T78*J77,0)</f>
        <v>1</v>
      </c>
      <c r="V78" s="79"/>
      <c r="W78" s="79"/>
      <c r="X78" s="79"/>
      <c r="Y78" s="79"/>
      <c r="Z78" s="79"/>
      <c r="AA78" s="79"/>
      <c r="AB78" s="79"/>
      <c r="AC78" s="79"/>
      <c r="AD78" s="79"/>
      <c r="AE78" s="79"/>
      <c r="AF78" s="79"/>
      <c r="AG78" s="79"/>
    </row>
    <row r="79" spans="1:33" s="80" customFormat="1" ht="30.75" thickBot="1" x14ac:dyDescent="0.25">
      <c r="A79" s="277" t="s">
        <v>59</v>
      </c>
      <c r="B79" s="147" t="s">
        <v>266</v>
      </c>
      <c r="C79" s="148"/>
      <c r="D79" s="82" t="s">
        <v>11</v>
      </c>
      <c r="E79" s="84"/>
      <c r="F79" s="326"/>
      <c r="G79" s="148"/>
      <c r="H79" s="150">
        <f>IFERROR(HLOOKUP(D79,$N79:$R80,2,FALSE),"-")</f>
        <v>1</v>
      </c>
      <c r="I79" s="151"/>
      <c r="J79" s="152">
        <f>IF(D79="Non concerné","NC",1)</f>
        <v>1</v>
      </c>
      <c r="K79" s="151"/>
      <c r="L79" s="153" t="s">
        <v>91</v>
      </c>
      <c r="M79" s="154" t="str">
        <f>"Réponses proposées à la question " &amp; A79</f>
        <v>Réponses proposées à la question GR19</v>
      </c>
      <c r="N79" s="155" t="s">
        <v>94</v>
      </c>
      <c r="O79" s="156" t="s">
        <v>12</v>
      </c>
      <c r="P79" s="157" t="s">
        <v>11</v>
      </c>
      <c r="Q79" s="157"/>
      <c r="R79" s="158"/>
      <c r="S79" s="159"/>
      <c r="T79" s="79"/>
      <c r="U79" s="79"/>
      <c r="V79" s="79"/>
      <c r="W79" s="79"/>
      <c r="X79" s="79"/>
      <c r="Y79" s="79"/>
      <c r="Z79" s="79"/>
      <c r="AA79" s="79"/>
      <c r="AB79" s="79"/>
      <c r="AC79" s="79"/>
      <c r="AD79" s="79"/>
      <c r="AE79" s="79"/>
      <c r="AF79" s="79"/>
      <c r="AG79" s="79"/>
    </row>
    <row r="80" spans="1:33" s="80" customFormat="1" x14ac:dyDescent="0.2">
      <c r="A80" s="277"/>
      <c r="B80" s="147"/>
      <c r="C80" s="148"/>
      <c r="D80" s="149"/>
      <c r="E80" s="149"/>
      <c r="F80" s="223"/>
      <c r="G80" s="148"/>
      <c r="H80" s="160"/>
      <c r="I80" s="151"/>
      <c r="J80" s="149"/>
      <c r="K80" s="151"/>
      <c r="L80" s="151"/>
      <c r="M80" s="154" t="s">
        <v>90</v>
      </c>
      <c r="N80" s="165" t="s">
        <v>98</v>
      </c>
      <c r="O80" s="162">
        <v>0</v>
      </c>
      <c r="P80" s="163">
        <v>1</v>
      </c>
      <c r="Q80" s="163"/>
      <c r="R80" s="164"/>
      <c r="S80" s="159"/>
      <c r="T80" s="79">
        <f>MAX(O80:R80)</f>
        <v>1</v>
      </c>
      <c r="U80" s="79">
        <f>IFERROR(T80*J79,0)</f>
        <v>1</v>
      </c>
      <c r="V80" s="79"/>
      <c r="W80" s="79"/>
      <c r="X80" s="79"/>
      <c r="Y80" s="79"/>
      <c r="Z80" s="79"/>
      <c r="AA80" s="79"/>
      <c r="AB80" s="79"/>
      <c r="AC80" s="79"/>
      <c r="AD80" s="79"/>
      <c r="AE80" s="79"/>
      <c r="AF80" s="79"/>
      <c r="AG80" s="79"/>
    </row>
    <row r="81" spans="1:33" s="80" customFormat="1" ht="60" customHeight="1" x14ac:dyDescent="0.2">
      <c r="A81" s="277"/>
      <c r="B81" s="398" t="s">
        <v>191</v>
      </c>
      <c r="C81" s="398"/>
      <c r="D81" s="398"/>
      <c r="E81" s="84"/>
      <c r="F81" s="326" t="s">
        <v>273</v>
      </c>
      <c r="G81" s="159"/>
      <c r="K81" s="151"/>
      <c r="L81" s="151"/>
      <c r="M81" s="151"/>
      <c r="N81" s="151"/>
      <c r="O81" s="159"/>
      <c r="P81" s="159"/>
      <c r="Q81" s="159"/>
      <c r="R81" s="159"/>
      <c r="S81" s="159"/>
      <c r="T81" s="79">
        <f>SUM(T74:T80)</f>
        <v>4</v>
      </c>
      <c r="U81" s="79">
        <f>SUM(U74:U80)</f>
        <v>4</v>
      </c>
      <c r="V81" s="79"/>
      <c r="W81" s="79"/>
      <c r="X81" s="79"/>
      <c r="Y81" s="79"/>
      <c r="Z81" s="79"/>
      <c r="AA81" s="79"/>
      <c r="AB81" s="8"/>
      <c r="AC81" s="8"/>
      <c r="AD81" s="8"/>
      <c r="AE81" s="79"/>
      <c r="AF81" s="79"/>
      <c r="AG81" s="79"/>
    </row>
    <row r="82" spans="1:33" ht="59.25" customHeight="1" x14ac:dyDescent="0.2">
      <c r="A82" s="278"/>
      <c r="B82" s="399" t="s">
        <v>121</v>
      </c>
      <c r="C82" s="399"/>
      <c r="D82" s="399"/>
      <c r="E82" s="399"/>
      <c r="F82" s="399"/>
      <c r="G82" s="399"/>
      <c r="H82" s="399"/>
      <c r="I82" s="399"/>
      <c r="J82" s="399"/>
      <c r="O82" s="3"/>
      <c r="P82" s="3"/>
      <c r="Q82" s="3"/>
      <c r="R82" s="3"/>
      <c r="S82" s="3"/>
    </row>
    <row r="83" spans="1:33" x14ac:dyDescent="0.25">
      <c r="A83" s="278"/>
      <c r="F83" s="327"/>
    </row>
  </sheetData>
  <sheetProtection password="CEA2" sheet="1" objects="1" scenarios="1" formatCells="0" formatColumns="0" formatRows="0" pivotTables="0"/>
  <mergeCells count="21">
    <mergeCell ref="B82:J82"/>
    <mergeCell ref="B13:J19"/>
    <mergeCell ref="B11:F11"/>
    <mergeCell ref="N2:R2"/>
    <mergeCell ref="H12:J12"/>
    <mergeCell ref="H11:J11"/>
    <mergeCell ref="B2:F9"/>
    <mergeCell ref="H2:J2"/>
    <mergeCell ref="H3:J3"/>
    <mergeCell ref="H5:J5"/>
    <mergeCell ref="H6:J6"/>
    <mergeCell ref="H7:J7"/>
    <mergeCell ref="H8:J8"/>
    <mergeCell ref="H9:J9"/>
    <mergeCell ref="H10:J10"/>
    <mergeCell ref="H4:J4"/>
    <mergeCell ref="B29:D29"/>
    <mergeCell ref="B43:D43"/>
    <mergeCell ref="B55:D55"/>
    <mergeCell ref="B69:D69"/>
    <mergeCell ref="B81:D81"/>
  </mergeCells>
  <conditionalFormatting sqref="O23:R23 Q25:R25 N25:O25 Q27:R27 N27:O27">
    <cfRule type="containsBlanks" dxfId="118" priority="97">
      <formula>LEN(TRIM(N23))=0</formula>
    </cfRule>
  </conditionalFormatting>
  <conditionalFormatting sqref="N23">
    <cfRule type="containsBlanks" dxfId="117" priority="92">
      <formula>LEN(TRIM(N23))=0</formula>
    </cfRule>
  </conditionalFormatting>
  <conditionalFormatting sqref="N23">
    <cfRule type="containsBlanks" dxfId="116" priority="91">
      <formula>LEN(TRIM(N23))=0</formula>
    </cfRule>
  </conditionalFormatting>
  <conditionalFormatting sqref="O73:R73">
    <cfRule type="containsBlanks" dxfId="115" priority="28">
      <formula>LEN(TRIM(O73))=0</formula>
    </cfRule>
  </conditionalFormatting>
  <conditionalFormatting sqref="N73">
    <cfRule type="containsBlanks" dxfId="114" priority="27">
      <formula>LEN(TRIM(N73))=0</formula>
    </cfRule>
  </conditionalFormatting>
  <conditionalFormatting sqref="N73">
    <cfRule type="containsBlanks" dxfId="113" priority="26">
      <formula>LEN(TRIM(N73))=0</formula>
    </cfRule>
  </conditionalFormatting>
  <conditionalFormatting sqref="O75:R75">
    <cfRule type="containsBlanks" dxfId="112" priority="25">
      <formula>LEN(TRIM(O75))=0</formula>
    </cfRule>
  </conditionalFormatting>
  <conditionalFormatting sqref="N75">
    <cfRule type="containsBlanks" dxfId="111" priority="24">
      <formula>LEN(TRIM(N75))=0</formula>
    </cfRule>
  </conditionalFormatting>
  <conditionalFormatting sqref="N75">
    <cfRule type="containsBlanks" dxfId="110" priority="23">
      <formula>LEN(TRIM(N75))=0</formula>
    </cfRule>
  </conditionalFormatting>
  <conditionalFormatting sqref="O77:R77">
    <cfRule type="containsBlanks" dxfId="109" priority="22">
      <formula>LEN(TRIM(O77))=0</formula>
    </cfRule>
  </conditionalFormatting>
  <conditionalFormatting sqref="N77">
    <cfRule type="containsBlanks" dxfId="108" priority="21">
      <formula>LEN(TRIM(N77))=0</formula>
    </cfRule>
  </conditionalFormatting>
  <conditionalFormatting sqref="N77">
    <cfRule type="containsBlanks" dxfId="107" priority="20">
      <formula>LEN(TRIM(N77))=0</formula>
    </cfRule>
  </conditionalFormatting>
  <conditionalFormatting sqref="O79:R79">
    <cfRule type="containsBlanks" dxfId="106" priority="19">
      <formula>LEN(TRIM(O79))=0</formula>
    </cfRule>
  </conditionalFormatting>
  <conditionalFormatting sqref="N79">
    <cfRule type="containsBlanks" dxfId="105" priority="18">
      <formula>LEN(TRIM(N79))=0</formula>
    </cfRule>
  </conditionalFormatting>
  <conditionalFormatting sqref="N79">
    <cfRule type="containsBlanks" dxfId="104" priority="17">
      <formula>LEN(TRIM(N79))=0</formula>
    </cfRule>
  </conditionalFormatting>
  <conditionalFormatting sqref="O33:R33 O37:R37 O41:R41 O35:R35 O39:R39">
    <cfRule type="containsBlanks" dxfId="103" priority="13">
      <formula>LEN(TRIM(O33))=0</formula>
    </cfRule>
  </conditionalFormatting>
  <conditionalFormatting sqref="N33 N37 N41 N35 N39">
    <cfRule type="containsBlanks" dxfId="102" priority="12">
      <formula>LEN(TRIM(N33))=0</formula>
    </cfRule>
  </conditionalFormatting>
  <conditionalFormatting sqref="N33 N37 N41 N35 N39">
    <cfRule type="containsBlanks" dxfId="101" priority="11">
      <formula>LEN(TRIM(N33))=0</formula>
    </cfRule>
  </conditionalFormatting>
  <conditionalFormatting sqref="O47:R47 O49:R49 O51:R51 O53:R53">
    <cfRule type="containsBlanks" dxfId="100" priority="10">
      <formula>LEN(TRIM(O47))=0</formula>
    </cfRule>
  </conditionalFormatting>
  <conditionalFormatting sqref="N47 N49 N51 N53">
    <cfRule type="containsBlanks" dxfId="99" priority="9">
      <formula>LEN(TRIM(N47))=0</formula>
    </cfRule>
  </conditionalFormatting>
  <conditionalFormatting sqref="N47 N49 N51 N53">
    <cfRule type="containsBlanks" dxfId="98" priority="8">
      <formula>LEN(TRIM(N47))=0</formula>
    </cfRule>
  </conditionalFormatting>
  <conditionalFormatting sqref="O59:R59 O61:R61 O63:R63 O65:R65 O67:R67">
    <cfRule type="containsBlanks" dxfId="97" priority="7">
      <formula>LEN(TRIM(O59))=0</formula>
    </cfRule>
  </conditionalFormatting>
  <conditionalFormatting sqref="N59 N61 N63 N65 N67">
    <cfRule type="containsBlanks" dxfId="96" priority="6">
      <formula>LEN(TRIM(N59))=0</formula>
    </cfRule>
  </conditionalFormatting>
  <conditionalFormatting sqref="N59 N61 N63 N65 N67">
    <cfRule type="containsBlanks" dxfId="95" priority="5">
      <formula>LEN(TRIM(N59))=0</formula>
    </cfRule>
  </conditionalFormatting>
  <conditionalFormatting sqref="P25 P27">
    <cfRule type="containsBlanks" dxfId="94" priority="1">
      <formula>LEN(TRIM(P25))=0</formula>
    </cfRule>
  </conditionalFormatting>
  <dataValidations count="2">
    <dataValidation showInputMessage="1" showErrorMessage="1" sqref="J23 J25 J27 J33 J35 J37 J39 J47 J49 J51 J53 J59 J61 J63 J65 J73 J75 J77 J79 H23 H25 H27 H33 H35 H37 H39 H47 H49 H51 H53 H59 H61 H63 H65 H73 H75 H77 H79 J41 H41 J67 H67"/>
    <dataValidation type="list" showInputMessage="1" showErrorMessage="1" sqref="D23 D67 D41 D73 D77 D75 D59 D65 D63 D61 D47 D53 D51 D49 D33 D39 D37 D35 D79 D25 D27">
      <formula1>$N23:$R23</formula1>
    </dataValidation>
  </dataValidations>
  <hyperlinks>
    <hyperlink ref="H5:J5" location="'Service aux publics'!A1" tooltip="Aller vers onglet Service aux publcis" display="Service aux publics"/>
    <hyperlink ref="H6:J6" location="Efficience!A1" tooltip="Aller vers onglet Efficience" display="Efficience"/>
    <hyperlink ref="H8:J8" location="'Maîtrise du projet'!A1" tooltip="Aller vers onglet Maîtrise du projet" display="Maîtrise du projet"/>
    <hyperlink ref="H9:J9" location="'Restitution graphique'!A1" tooltip="Aller vers onglet Synthèse" display="Synthèse"/>
    <hyperlink ref="H3:J3" location="Sommaire!A1" tooltip="Aller vers onglet Sommaire" display="Sommaire"/>
    <hyperlink ref="B82:J82" location="'Gestion du risque'!A1" tooltip="Retour vers haut de page" display="'Gestion du risque'!A1"/>
    <hyperlink ref="H7:J7" location="'Nécessité du projet'!A1" tooltip="Aller vers onglet Nécessité du projet" display="Nécessité du projet"/>
  </hyperlinks>
  <pageMargins left="0.70866141732283472" right="0.70866141732283472" top="0.74803149606299213" bottom="0.74803149606299213" header="0.31496062992125984" footer="0.31496062992125984"/>
  <pageSetup paperSize="9" scale="59" fitToHeight="0" orientation="landscape" r:id="rId1"/>
  <rowBreaks count="2" manualBreakCount="2">
    <brk id="54" min="1" max="10" man="1"/>
    <brk id="68" min="1" max="10" man="1"/>
  </rowBreaks>
  <ignoredErrors>
    <ignoredError sqref="J23:J28 J73:J79 J47:J54 J33:J41 J59:J67" unlocked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howOutlineSymbols="0"/>
    <pageSetUpPr fitToPage="1"/>
  </sheetPr>
  <dimension ref="A1:AG52"/>
  <sheetViews>
    <sheetView showOutlineSymbols="0" zoomScale="80" zoomScaleNormal="80" zoomScaleSheetLayoutView="70" workbookViewId="0">
      <selection activeCell="H4" sqref="H4:J4"/>
    </sheetView>
  </sheetViews>
  <sheetFormatPr baseColWidth="10" defaultColWidth="11.42578125" defaultRowHeight="14.25" outlineLevelCol="1" x14ac:dyDescent="0.2"/>
  <cols>
    <col min="1" max="1" width="3.28515625" style="278" customWidth="1"/>
    <col min="2" max="2" width="79.5703125" style="8" customWidth="1"/>
    <col min="3" max="3" width="2.7109375" style="8" customWidth="1"/>
    <col min="4" max="4" width="35.42578125" style="22" bestFit="1" customWidth="1"/>
    <col min="5" max="5" width="2.7109375" style="8" customWidth="1"/>
    <col min="6" max="6" width="31.5703125" style="8" customWidth="1"/>
    <col min="7" max="7" width="2.7109375" style="8" customWidth="1"/>
    <col min="8" max="8" width="18.28515625" style="8" bestFit="1" customWidth="1"/>
    <col min="9" max="9" width="2.7109375" style="20" customWidth="1"/>
    <col min="10" max="10" width="20" style="8" customWidth="1"/>
    <col min="11" max="11" width="2.5703125" style="20" customWidth="1"/>
    <col min="12" max="12" width="18.5703125" style="20" hidden="1" customWidth="1" outlineLevel="1"/>
    <col min="13" max="13" width="46.140625" style="20" hidden="1" customWidth="1" outlineLevel="1"/>
    <col min="14" max="21" width="20.7109375" style="8" hidden="1" customWidth="1" outlineLevel="1"/>
    <col min="22" max="23" width="11.42578125" style="8" hidden="1" customWidth="1" outlineLevel="1"/>
    <col min="24" max="24" width="22" style="8" hidden="1" customWidth="1" outlineLevel="1"/>
    <col min="25" max="26" width="11.42578125" style="8" hidden="1" customWidth="1" outlineLevel="1"/>
    <col min="27" max="27" width="61.140625" style="8" hidden="1" customWidth="1" outlineLevel="1"/>
    <col min="28" max="29" width="11.42578125" style="8" hidden="1" customWidth="1" outlineLevel="1"/>
    <col min="30" max="30" width="11.42578125" style="8" customWidth="1" collapsed="1"/>
    <col min="31" max="16384" width="11.42578125" style="8"/>
  </cols>
  <sheetData>
    <row r="1" spans="1:33" s="106" customFormat="1" ht="18" customHeight="1" thickBot="1" x14ac:dyDescent="0.3">
      <c r="A1" s="271"/>
      <c r="D1" s="167"/>
      <c r="I1" s="168"/>
      <c r="K1" s="168"/>
      <c r="L1" s="168"/>
      <c r="M1" s="168"/>
      <c r="V1" s="169">
        <v>1</v>
      </c>
      <c r="W1" s="169"/>
      <c r="X1" s="169"/>
      <c r="Y1" s="170"/>
      <c r="AA1" s="171"/>
      <c r="AB1" s="172">
        <f>H21</f>
        <v>0</v>
      </c>
      <c r="AC1" s="166">
        <f>J21</f>
        <v>1</v>
      </c>
    </row>
    <row r="2" spans="1:33" s="106" customFormat="1" ht="21" customHeight="1" x14ac:dyDescent="0.3">
      <c r="A2" s="271"/>
      <c r="B2" s="414" t="s">
        <v>149</v>
      </c>
      <c r="C2" s="414"/>
      <c r="D2" s="414"/>
      <c r="E2" s="414"/>
      <c r="F2" s="414"/>
      <c r="H2" s="426" t="s">
        <v>113</v>
      </c>
      <c r="I2" s="427"/>
      <c r="J2" s="428"/>
      <c r="K2" s="168"/>
      <c r="L2" s="168"/>
      <c r="M2" s="168"/>
      <c r="N2" s="411" t="s">
        <v>92</v>
      </c>
      <c r="O2" s="411"/>
      <c r="P2" s="411"/>
      <c r="Q2" s="411"/>
      <c r="V2" s="173">
        <v>2</v>
      </c>
      <c r="W2" s="174"/>
      <c r="X2" s="169"/>
      <c r="Y2" s="170"/>
      <c r="AB2" s="172">
        <f>H33</f>
        <v>0.4</v>
      </c>
      <c r="AC2" s="166">
        <f>J33</f>
        <v>1</v>
      </c>
    </row>
    <row r="3" spans="1:33" s="106" customFormat="1" ht="21.75" customHeight="1" x14ac:dyDescent="0.25">
      <c r="A3" s="271"/>
      <c r="B3" s="414"/>
      <c r="C3" s="414"/>
      <c r="D3" s="414"/>
      <c r="E3" s="414"/>
      <c r="F3" s="414"/>
      <c r="H3" s="418" t="s">
        <v>114</v>
      </c>
      <c r="I3" s="419"/>
      <c r="J3" s="420"/>
      <c r="K3" s="168"/>
      <c r="L3" s="115"/>
      <c r="M3" s="115"/>
      <c r="N3" s="115"/>
      <c r="O3" s="115"/>
      <c r="P3" s="115"/>
      <c r="Q3" s="115"/>
      <c r="R3" s="115"/>
      <c r="S3" s="115"/>
      <c r="T3" s="115"/>
      <c r="V3" s="166">
        <v>3</v>
      </c>
      <c r="W3" s="169"/>
      <c r="X3" s="174"/>
      <c r="Y3" s="170"/>
      <c r="AB3" s="175"/>
      <c r="AC3" s="106">
        <f>SUM(AC1:AC2)</f>
        <v>2</v>
      </c>
    </row>
    <row r="4" spans="1:33" s="106" customFormat="1" ht="21.75" customHeight="1" x14ac:dyDescent="0.25">
      <c r="A4" s="272"/>
      <c r="B4" s="414"/>
      <c r="C4" s="414"/>
      <c r="D4" s="414"/>
      <c r="E4" s="414"/>
      <c r="F4" s="414"/>
      <c r="H4" s="418" t="s">
        <v>99</v>
      </c>
      <c r="I4" s="419"/>
      <c r="J4" s="420"/>
      <c r="K4" s="168"/>
      <c r="L4" s="115"/>
      <c r="M4" s="115"/>
      <c r="N4" s="115"/>
      <c r="O4" s="115"/>
      <c r="P4" s="115"/>
      <c r="Q4" s="115"/>
      <c r="R4" s="115"/>
      <c r="S4" s="115"/>
      <c r="T4" s="115"/>
      <c r="V4" s="176" t="s">
        <v>98</v>
      </c>
      <c r="W4" s="176"/>
      <c r="X4" s="176"/>
      <c r="Y4" s="170"/>
    </row>
    <row r="5" spans="1:33" s="106" customFormat="1" ht="21.75" customHeight="1" x14ac:dyDescent="0.25">
      <c r="A5" s="272"/>
      <c r="B5" s="414"/>
      <c r="C5" s="414"/>
      <c r="D5" s="414"/>
      <c r="E5" s="414"/>
      <c r="F5" s="414"/>
      <c r="H5" s="430" t="s">
        <v>117</v>
      </c>
      <c r="I5" s="431"/>
      <c r="J5" s="432"/>
      <c r="K5" s="168"/>
      <c r="L5" s="115"/>
      <c r="M5" s="115"/>
      <c r="N5" s="115"/>
      <c r="O5" s="115"/>
      <c r="P5" s="115"/>
      <c r="Q5" s="115"/>
      <c r="R5" s="115"/>
      <c r="S5" s="115"/>
      <c r="T5" s="115"/>
      <c r="V5" s="176"/>
      <c r="W5" s="176"/>
      <c r="X5" s="176"/>
      <c r="Y5" s="170"/>
    </row>
    <row r="6" spans="1:33" s="106" customFormat="1" ht="21.75" customHeight="1" x14ac:dyDescent="0.25">
      <c r="A6" s="273"/>
      <c r="B6" s="414"/>
      <c r="C6" s="414"/>
      <c r="D6" s="414"/>
      <c r="E6" s="414"/>
      <c r="F6" s="414"/>
      <c r="H6" s="418" t="s">
        <v>168</v>
      </c>
      <c r="I6" s="419"/>
      <c r="J6" s="420"/>
      <c r="K6" s="168"/>
      <c r="L6" s="115"/>
      <c r="M6" s="115"/>
      <c r="N6" s="115"/>
      <c r="O6" s="115"/>
      <c r="P6" s="115"/>
      <c r="Q6" s="115"/>
      <c r="R6" s="115"/>
      <c r="S6" s="115"/>
      <c r="T6" s="115"/>
      <c r="V6" s="170"/>
      <c r="W6" s="170"/>
      <c r="X6" s="170"/>
      <c r="Y6" s="170"/>
    </row>
    <row r="7" spans="1:33" s="106" customFormat="1" ht="21.75" customHeight="1" x14ac:dyDescent="0.25">
      <c r="A7" s="273"/>
      <c r="B7" s="414"/>
      <c r="C7" s="414"/>
      <c r="D7" s="414"/>
      <c r="E7" s="414"/>
      <c r="F7" s="414"/>
      <c r="H7" s="388" t="s">
        <v>248</v>
      </c>
      <c r="I7" s="389"/>
      <c r="J7" s="390"/>
      <c r="K7" s="168"/>
      <c r="L7" s="115"/>
      <c r="M7" s="115"/>
      <c r="N7" s="115"/>
      <c r="O7" s="115"/>
      <c r="P7" s="115"/>
      <c r="Q7" s="115"/>
      <c r="R7" s="115"/>
      <c r="S7" s="115"/>
      <c r="T7" s="115"/>
      <c r="V7" s="170"/>
      <c r="W7" s="170"/>
      <c r="X7" s="170"/>
      <c r="Y7" s="170"/>
    </row>
    <row r="8" spans="1:33" s="112" customFormat="1" ht="21.75" customHeight="1" x14ac:dyDescent="0.25">
      <c r="A8" s="273"/>
      <c r="B8" s="414"/>
      <c r="C8" s="414"/>
      <c r="D8" s="414"/>
      <c r="E8" s="414"/>
      <c r="F8" s="414"/>
      <c r="G8" s="106"/>
      <c r="H8" s="418" t="s">
        <v>247</v>
      </c>
      <c r="I8" s="419"/>
      <c r="J8" s="420"/>
      <c r="K8" s="168"/>
      <c r="L8" s="115"/>
      <c r="M8" s="115"/>
      <c r="N8" s="115"/>
      <c r="O8" s="115"/>
      <c r="P8" s="115"/>
      <c r="Q8" s="115"/>
      <c r="R8" s="115"/>
      <c r="S8" s="115"/>
      <c r="T8" s="115"/>
      <c r="U8" s="106"/>
      <c r="Y8" s="110"/>
      <c r="Z8" s="110"/>
      <c r="AA8" s="110"/>
      <c r="AB8" s="110"/>
      <c r="AC8" s="110"/>
      <c r="AD8" s="110"/>
      <c r="AE8" s="110"/>
      <c r="AF8" s="110"/>
      <c r="AG8" s="110"/>
    </row>
    <row r="9" spans="1:33" s="106" customFormat="1" ht="21.75" customHeight="1" x14ac:dyDescent="0.25">
      <c r="A9" s="273"/>
      <c r="B9" s="414"/>
      <c r="C9" s="414"/>
      <c r="D9" s="414"/>
      <c r="E9" s="414"/>
      <c r="F9" s="414"/>
      <c r="H9" s="418" t="s">
        <v>111</v>
      </c>
      <c r="I9" s="419"/>
      <c r="J9" s="420"/>
      <c r="K9" s="168"/>
      <c r="L9" s="178"/>
      <c r="M9" s="115"/>
      <c r="N9" s="115"/>
      <c r="O9" s="115"/>
      <c r="P9" s="115"/>
      <c r="Q9" s="115"/>
      <c r="R9" s="115"/>
      <c r="S9" s="115"/>
      <c r="T9" s="115"/>
      <c r="Y9" s="170"/>
    </row>
    <row r="10" spans="1:33" s="117" customFormat="1" ht="18" customHeight="1" x14ac:dyDescent="0.25">
      <c r="A10" s="271"/>
      <c r="B10" s="106"/>
      <c r="C10" s="106"/>
      <c r="D10" s="167"/>
      <c r="E10" s="106"/>
      <c r="F10" s="106"/>
      <c r="G10" s="106"/>
      <c r="H10" s="421" t="s">
        <v>116</v>
      </c>
      <c r="I10" s="421"/>
      <c r="J10" s="421"/>
      <c r="K10" s="168"/>
      <c r="L10" s="115"/>
      <c r="M10" s="115"/>
      <c r="N10" s="115"/>
      <c r="O10" s="115"/>
      <c r="P10" s="115"/>
      <c r="Q10" s="115"/>
      <c r="R10" s="115"/>
      <c r="S10" s="115"/>
      <c r="T10" s="115"/>
      <c r="U10" s="106"/>
      <c r="Y10" s="114"/>
      <c r="Z10" s="114"/>
      <c r="AA10" s="114"/>
      <c r="AB10" s="114"/>
      <c r="AC10" s="114"/>
      <c r="AD10" s="114"/>
      <c r="AE10" s="114"/>
      <c r="AF10" s="114"/>
      <c r="AG10" s="114"/>
    </row>
    <row r="11" spans="1:33" s="124" customFormat="1" ht="51.75" customHeight="1" x14ac:dyDescent="0.35">
      <c r="A11" s="274"/>
      <c r="B11" s="409" t="s">
        <v>150</v>
      </c>
      <c r="C11" s="410"/>
      <c r="D11" s="410"/>
      <c r="E11" s="410"/>
      <c r="F11" s="410"/>
      <c r="G11" s="120"/>
      <c r="H11" s="413">
        <f>IF(AND(H21="NC",H33="NC"),"NC",IFERROR(SUMPRODUCT(AB1:AB2,AC1:AC2)/AC3,"-"))</f>
        <v>0.2</v>
      </c>
      <c r="I11" s="413"/>
      <c r="J11" s="413"/>
      <c r="K11" s="121"/>
      <c r="L11" s="122"/>
      <c r="M11" s="122"/>
      <c r="N11" s="121"/>
      <c r="O11" s="121"/>
      <c r="P11" s="121"/>
      <c r="Q11" s="121"/>
      <c r="R11" s="121"/>
      <c r="S11" s="122"/>
      <c r="T11" s="122"/>
      <c r="U11" s="122"/>
      <c r="V11" s="122"/>
      <c r="W11" s="122"/>
      <c r="X11" s="122"/>
      <c r="Y11" s="122"/>
      <c r="Z11" s="123"/>
      <c r="AA11" s="123"/>
      <c r="AB11" s="123"/>
      <c r="AC11" s="123"/>
      <c r="AD11" s="123"/>
      <c r="AE11" s="123"/>
      <c r="AF11" s="123"/>
      <c r="AG11" s="123"/>
    </row>
    <row r="12" spans="1:33" s="117" customFormat="1" ht="18" customHeight="1" thickBot="1" x14ac:dyDescent="0.3">
      <c r="A12" s="274"/>
      <c r="B12" s="115"/>
      <c r="C12" s="115"/>
      <c r="D12" s="115"/>
      <c r="E12" s="115"/>
      <c r="F12" s="115"/>
      <c r="G12" s="125"/>
      <c r="H12" s="425"/>
      <c r="I12" s="425"/>
      <c r="J12" s="425"/>
      <c r="K12" s="115"/>
      <c r="L12" s="168"/>
      <c r="M12" s="168"/>
      <c r="N12" s="126"/>
      <c r="O12" s="114"/>
      <c r="P12" s="114"/>
      <c r="Q12" s="114"/>
      <c r="R12" s="106"/>
      <c r="S12" s="106"/>
      <c r="T12" s="106"/>
      <c r="U12" s="110"/>
      <c r="V12" s="114"/>
      <c r="W12" s="114"/>
      <c r="X12" s="114"/>
      <c r="Y12" s="114"/>
      <c r="Z12" s="114"/>
      <c r="AA12" s="114"/>
      <c r="AB12" s="114"/>
      <c r="AC12" s="114"/>
      <c r="AD12" s="114"/>
      <c r="AE12" s="114"/>
      <c r="AF12" s="114"/>
      <c r="AG12" s="114"/>
    </row>
    <row r="13" spans="1:33" s="193" customFormat="1" ht="21" customHeight="1" thickTop="1" x14ac:dyDescent="0.25">
      <c r="A13" s="208"/>
      <c r="B13" s="400" t="s">
        <v>167</v>
      </c>
      <c r="C13" s="401"/>
      <c r="D13" s="401"/>
      <c r="E13" s="401"/>
      <c r="F13" s="401"/>
      <c r="G13" s="401"/>
      <c r="H13" s="401"/>
      <c r="I13" s="401"/>
      <c r="J13" s="402"/>
      <c r="K13" s="228"/>
      <c r="L13" s="192"/>
      <c r="M13" s="192" t="b">
        <f>ISNUMBER(H25 &amp; H26)</f>
        <v>0</v>
      </c>
      <c r="R13" s="109"/>
      <c r="S13" s="109"/>
      <c r="T13" s="109"/>
      <c r="U13" s="109"/>
      <c r="V13" s="159"/>
      <c r="W13" s="159"/>
      <c r="X13" s="159"/>
      <c r="Y13" s="159"/>
      <c r="Z13" s="159"/>
      <c r="AA13" s="159"/>
      <c r="AB13" s="159"/>
      <c r="AC13" s="159"/>
      <c r="AD13" s="159"/>
      <c r="AE13" s="159"/>
      <c r="AF13" s="159"/>
      <c r="AG13" s="159"/>
    </row>
    <row r="14" spans="1:33" s="193" customFormat="1" ht="21" customHeight="1" x14ac:dyDescent="0.25">
      <c r="A14" s="280"/>
      <c r="B14" s="403"/>
      <c r="C14" s="404"/>
      <c r="D14" s="404"/>
      <c r="E14" s="404"/>
      <c r="F14" s="404"/>
      <c r="G14" s="404"/>
      <c r="H14" s="404"/>
      <c r="I14" s="404"/>
      <c r="J14" s="405"/>
      <c r="K14" s="228"/>
      <c r="L14" s="192"/>
      <c r="M14" s="192"/>
      <c r="N14" s="159"/>
      <c r="O14" s="159"/>
      <c r="P14" s="159"/>
      <c r="Q14" s="159"/>
      <c r="R14" s="109"/>
      <c r="S14" s="109"/>
      <c r="T14" s="109"/>
      <c r="U14" s="159"/>
      <c r="V14" s="159"/>
      <c r="W14" s="159"/>
      <c r="X14" s="159"/>
      <c r="Y14" s="159"/>
      <c r="Z14" s="159"/>
      <c r="AA14" s="159"/>
      <c r="AB14" s="159"/>
      <c r="AC14" s="159"/>
      <c r="AD14" s="159"/>
      <c r="AE14" s="159"/>
      <c r="AF14" s="159"/>
      <c r="AG14" s="159"/>
    </row>
    <row r="15" spans="1:33" s="193" customFormat="1" ht="21" customHeight="1" x14ac:dyDescent="0.25">
      <c r="A15" s="280"/>
      <c r="B15" s="403"/>
      <c r="C15" s="404"/>
      <c r="D15" s="404"/>
      <c r="E15" s="404"/>
      <c r="F15" s="404"/>
      <c r="G15" s="404"/>
      <c r="H15" s="404"/>
      <c r="I15" s="404"/>
      <c r="J15" s="405"/>
      <c r="K15" s="228"/>
      <c r="U15" s="159"/>
      <c r="V15" s="159"/>
      <c r="W15" s="159"/>
      <c r="X15" s="159"/>
      <c r="Y15" s="159"/>
      <c r="Z15" s="159"/>
      <c r="AA15" s="159"/>
      <c r="AB15" s="159"/>
      <c r="AC15" s="159"/>
      <c r="AD15" s="159"/>
      <c r="AE15" s="159"/>
      <c r="AF15" s="159"/>
      <c r="AG15" s="159"/>
    </row>
    <row r="16" spans="1:33" s="193" customFormat="1" ht="21" customHeight="1" x14ac:dyDescent="0.25">
      <c r="A16" s="280"/>
      <c r="B16" s="403"/>
      <c r="C16" s="404"/>
      <c r="D16" s="404"/>
      <c r="E16" s="404"/>
      <c r="F16" s="404"/>
      <c r="G16" s="404"/>
      <c r="H16" s="404"/>
      <c r="I16" s="404"/>
      <c r="J16" s="405"/>
      <c r="K16" s="228"/>
      <c r="U16" s="159"/>
      <c r="V16" s="159"/>
      <c r="W16" s="159"/>
      <c r="X16" s="159"/>
      <c r="Y16" s="199"/>
      <c r="AB16" s="159"/>
      <c r="AC16" s="159"/>
      <c r="AD16" s="159"/>
      <c r="AE16" s="159"/>
      <c r="AF16" s="159"/>
      <c r="AG16" s="159"/>
    </row>
    <row r="17" spans="1:33" s="193" customFormat="1" ht="21" customHeight="1" x14ac:dyDescent="0.25">
      <c r="A17" s="280"/>
      <c r="B17" s="403"/>
      <c r="C17" s="404"/>
      <c r="D17" s="404"/>
      <c r="E17" s="404"/>
      <c r="F17" s="404"/>
      <c r="G17" s="404"/>
      <c r="H17" s="404"/>
      <c r="I17" s="404"/>
      <c r="J17" s="405"/>
      <c r="K17" s="281"/>
      <c r="U17" s="159"/>
      <c r="V17" s="159"/>
      <c r="W17" s="159"/>
      <c r="X17" s="159"/>
      <c r="Y17" s="109"/>
      <c r="AB17" s="159"/>
      <c r="AC17" s="159"/>
      <c r="AD17" s="159"/>
      <c r="AE17" s="159"/>
      <c r="AF17" s="159"/>
      <c r="AG17" s="159"/>
    </row>
    <row r="18" spans="1:33" s="193" customFormat="1" ht="21" customHeight="1" x14ac:dyDescent="0.25">
      <c r="A18" s="280"/>
      <c r="B18" s="403"/>
      <c r="C18" s="404"/>
      <c r="D18" s="404"/>
      <c r="E18" s="404"/>
      <c r="F18" s="404"/>
      <c r="G18" s="404"/>
      <c r="H18" s="404"/>
      <c r="I18" s="404"/>
      <c r="J18" s="405"/>
      <c r="K18" s="228"/>
      <c r="U18" s="159"/>
      <c r="V18" s="159"/>
      <c r="W18" s="159"/>
      <c r="X18" s="159"/>
      <c r="Y18" s="159"/>
      <c r="Z18" s="159"/>
      <c r="AA18" s="159"/>
      <c r="AB18" s="159"/>
      <c r="AC18" s="159"/>
      <c r="AD18" s="159"/>
      <c r="AE18" s="159"/>
      <c r="AF18" s="159"/>
      <c r="AG18" s="159"/>
    </row>
    <row r="19" spans="1:33" s="193" customFormat="1" ht="72" customHeight="1" thickBot="1" x14ac:dyDescent="0.3">
      <c r="A19" s="280"/>
      <c r="B19" s="406"/>
      <c r="C19" s="407"/>
      <c r="D19" s="407"/>
      <c r="E19" s="407"/>
      <c r="F19" s="407"/>
      <c r="G19" s="407"/>
      <c r="H19" s="407"/>
      <c r="I19" s="407"/>
      <c r="J19" s="408"/>
      <c r="U19" s="159"/>
      <c r="V19" s="159"/>
      <c r="W19" s="159"/>
      <c r="X19" s="159"/>
      <c r="Y19" s="159"/>
      <c r="Z19" s="159"/>
      <c r="AA19" s="159"/>
      <c r="AB19" s="159"/>
      <c r="AC19" s="159"/>
      <c r="AD19" s="159"/>
      <c r="AE19" s="159"/>
      <c r="AF19" s="159"/>
      <c r="AG19" s="159"/>
    </row>
    <row r="20" spans="1:33" s="117" customFormat="1" ht="39.75" customHeight="1" thickTop="1" x14ac:dyDescent="0.2">
      <c r="A20" s="275"/>
      <c r="B20" s="182"/>
      <c r="C20" s="114"/>
      <c r="D20" s="183"/>
      <c r="E20" s="114"/>
      <c r="F20" s="114"/>
      <c r="G20" s="114"/>
      <c r="H20" s="184" t="s">
        <v>86</v>
      </c>
      <c r="I20" s="168"/>
      <c r="J20" s="139" t="s">
        <v>85</v>
      </c>
      <c r="K20" s="168"/>
      <c r="U20" s="114"/>
      <c r="V20" s="114"/>
      <c r="W20" s="114"/>
      <c r="X20" s="114"/>
      <c r="Y20" s="114"/>
      <c r="Z20" s="114"/>
      <c r="AA20" s="114"/>
      <c r="AB20" s="114"/>
      <c r="AC20" s="114"/>
      <c r="AD20" s="114"/>
      <c r="AE20" s="114"/>
      <c r="AF20" s="114"/>
      <c r="AG20" s="114"/>
    </row>
    <row r="21" spans="1:33" s="2" customFormat="1" ht="39.75" customHeight="1" x14ac:dyDescent="0.2">
      <c r="A21" s="276"/>
      <c r="B21" s="185" t="s">
        <v>101</v>
      </c>
      <c r="C21" s="138"/>
      <c r="D21" s="137" t="s">
        <v>84</v>
      </c>
      <c r="E21" s="138"/>
      <c r="F21" s="137" t="s">
        <v>165</v>
      </c>
      <c r="G21" s="138"/>
      <c r="H21" s="140">
        <f>IFERROR(SUMPRODUCT(H23:H29,J23:J29)*3/T31,"NC")</f>
        <v>0</v>
      </c>
      <c r="I21" s="168"/>
      <c r="J21" s="141">
        <f>IF(H21="NC","NC",1)</f>
        <v>1</v>
      </c>
      <c r="K21" s="168"/>
      <c r="L21" s="117"/>
      <c r="M21" s="117"/>
      <c r="N21" s="117"/>
      <c r="O21" s="117"/>
      <c r="P21" s="117"/>
      <c r="Q21" s="117"/>
      <c r="R21" s="117"/>
      <c r="S21" s="117"/>
      <c r="T21" s="117"/>
      <c r="U21" s="114"/>
      <c r="V21" s="3"/>
      <c r="W21" s="3"/>
      <c r="X21" s="3"/>
      <c r="Y21" s="3"/>
      <c r="Z21" s="3"/>
      <c r="AA21" s="3"/>
      <c r="AB21" s="3"/>
      <c r="AC21" s="3"/>
      <c r="AD21" s="3"/>
      <c r="AE21" s="3"/>
      <c r="AF21" s="3"/>
      <c r="AG21" s="3"/>
    </row>
    <row r="22" spans="1:33" s="39" customFormat="1" ht="24.95" customHeight="1" thickBot="1" x14ac:dyDescent="0.35">
      <c r="A22" s="276"/>
      <c r="B22" s="186"/>
      <c r="C22" s="159"/>
      <c r="D22" s="187" t="s">
        <v>93</v>
      </c>
      <c r="E22" s="188"/>
      <c r="F22" s="187" t="s">
        <v>93</v>
      </c>
      <c r="G22" s="189"/>
      <c r="H22" s="190"/>
      <c r="I22" s="191"/>
      <c r="J22" s="142" t="s">
        <v>122</v>
      </c>
      <c r="K22" s="192"/>
      <c r="L22" s="193"/>
      <c r="M22" s="193"/>
      <c r="N22" s="193"/>
      <c r="O22" s="193"/>
      <c r="P22" s="193"/>
      <c r="Q22" s="193"/>
      <c r="R22" s="193"/>
      <c r="S22" s="193"/>
      <c r="T22" s="193"/>
      <c r="U22" s="159"/>
      <c r="V22" s="37"/>
      <c r="W22" s="37"/>
      <c r="X22" s="37"/>
      <c r="Y22" s="37"/>
      <c r="Z22" s="37"/>
      <c r="AA22" s="37"/>
      <c r="AB22" s="37"/>
      <c r="AC22" s="37"/>
      <c r="AD22" s="37"/>
      <c r="AE22" s="37"/>
      <c r="AF22" s="37"/>
      <c r="AG22" s="37"/>
    </row>
    <row r="23" spans="1:33" s="39" customFormat="1" ht="30.75" thickBot="1" x14ac:dyDescent="0.25">
      <c r="A23" s="277" t="s">
        <v>32</v>
      </c>
      <c r="B23" s="194" t="s">
        <v>95</v>
      </c>
      <c r="C23" s="148"/>
      <c r="D23" s="82" t="s">
        <v>16</v>
      </c>
      <c r="E23" s="237"/>
      <c r="F23" s="326"/>
      <c r="G23" s="148"/>
      <c r="H23" s="150">
        <f>IFERROR(HLOOKUP(D23,$N23:$Q24,2,FALSE),"-")</f>
        <v>0</v>
      </c>
      <c r="I23" s="192"/>
      <c r="J23" s="195">
        <f>IF(D23="Non concerné","NC",1)</f>
        <v>1</v>
      </c>
      <c r="K23" s="192"/>
      <c r="L23" s="196" t="s">
        <v>91</v>
      </c>
      <c r="M23" s="197" t="str">
        <f>"Réponses proposées à la question " &amp; A23</f>
        <v>Réponses proposées à la question SB01</v>
      </c>
      <c r="N23" s="157" t="s">
        <v>16</v>
      </c>
      <c r="O23" s="157" t="s">
        <v>17</v>
      </c>
      <c r="P23" s="157"/>
      <c r="Q23" s="198"/>
      <c r="R23" s="199"/>
      <c r="S23" s="199"/>
      <c r="T23" s="199"/>
      <c r="U23" s="159"/>
      <c r="V23" s="37"/>
      <c r="W23" s="37"/>
      <c r="X23" s="37"/>
      <c r="Y23" s="37"/>
      <c r="Z23" s="37"/>
      <c r="AA23" s="37"/>
      <c r="AB23" s="37"/>
      <c r="AC23" s="37"/>
      <c r="AD23" s="37"/>
      <c r="AE23" s="37"/>
      <c r="AF23" s="37"/>
      <c r="AG23" s="37"/>
    </row>
    <row r="24" spans="1:33" s="39" customFormat="1" ht="16.5" thickBot="1" x14ac:dyDescent="0.25">
      <c r="A24" s="277"/>
      <c r="B24" s="147"/>
      <c r="C24" s="148"/>
      <c r="D24" s="84"/>
      <c r="E24" s="237"/>
      <c r="F24" s="237"/>
      <c r="G24" s="148"/>
      <c r="H24" s="160"/>
      <c r="I24" s="192"/>
      <c r="J24" s="149"/>
      <c r="K24" s="192"/>
      <c r="L24" s="109"/>
      <c r="M24" s="197" t="s">
        <v>90</v>
      </c>
      <c r="N24" s="163">
        <v>0</v>
      </c>
      <c r="O24" s="163">
        <v>6</v>
      </c>
      <c r="P24" s="163"/>
      <c r="Q24" s="200"/>
      <c r="R24" s="109"/>
      <c r="S24" s="159">
        <f>MAX(N24:Q24)</f>
        <v>6</v>
      </c>
      <c r="T24" s="159">
        <f>IFERROR(S24*J23,0)</f>
        <v>6</v>
      </c>
      <c r="U24" s="159"/>
      <c r="V24" s="37"/>
      <c r="W24" s="37"/>
      <c r="X24" s="37"/>
      <c r="Y24" s="37"/>
      <c r="Z24" s="37"/>
      <c r="AA24" s="37"/>
      <c r="AB24" s="37"/>
      <c r="AC24" s="37"/>
      <c r="AD24" s="37"/>
      <c r="AE24" s="37"/>
      <c r="AF24" s="37"/>
      <c r="AG24" s="37"/>
    </row>
    <row r="25" spans="1:33" s="39" customFormat="1" ht="31.5" thickBot="1" x14ac:dyDescent="0.25">
      <c r="A25" s="277" t="s">
        <v>33</v>
      </c>
      <c r="B25" s="194" t="s">
        <v>118</v>
      </c>
      <c r="C25" s="148"/>
      <c r="D25" s="82" t="s">
        <v>16</v>
      </c>
      <c r="E25" s="237"/>
      <c r="F25" s="323"/>
      <c r="G25" s="148"/>
      <c r="H25" s="150">
        <f>IFERROR(HLOOKUP(D25,$N25:$Q26,2,FALSE),"-")</f>
        <v>0</v>
      </c>
      <c r="I25" s="192"/>
      <c r="J25" s="195">
        <f>IF(D25="Non concerné","NC",1)</f>
        <v>1</v>
      </c>
      <c r="K25" s="192"/>
      <c r="L25" s="196" t="s">
        <v>91</v>
      </c>
      <c r="M25" s="197" t="str">
        <f>"Réponses proposées à la question " &amp; A25</f>
        <v>Réponses proposées à la question SB02</v>
      </c>
      <c r="N25" s="201" t="s">
        <v>16</v>
      </c>
      <c r="O25" s="201" t="s">
        <v>18</v>
      </c>
      <c r="P25" s="201"/>
      <c r="Q25" s="202"/>
      <c r="R25" s="159"/>
      <c r="S25" s="159"/>
      <c r="T25" s="159"/>
      <c r="U25" s="159"/>
      <c r="V25" s="37"/>
      <c r="W25" s="37"/>
      <c r="X25" s="37"/>
      <c r="Y25" s="37"/>
      <c r="Z25" s="37"/>
      <c r="AA25" s="37"/>
      <c r="AB25" s="37"/>
      <c r="AC25" s="37"/>
      <c r="AD25" s="37"/>
      <c r="AE25" s="37"/>
      <c r="AF25" s="37"/>
      <c r="AG25" s="37"/>
    </row>
    <row r="26" spans="1:33" s="39" customFormat="1" ht="16.5" thickBot="1" x14ac:dyDescent="0.25">
      <c r="A26" s="277"/>
      <c r="B26" s="147"/>
      <c r="C26" s="148"/>
      <c r="D26" s="84"/>
      <c r="E26" s="237"/>
      <c r="F26" s="237"/>
      <c r="G26" s="148"/>
      <c r="H26" s="160"/>
      <c r="I26" s="192"/>
      <c r="J26" s="149"/>
      <c r="K26" s="192"/>
      <c r="L26" s="109"/>
      <c r="M26" s="197" t="s">
        <v>90</v>
      </c>
      <c r="N26" s="163">
        <v>0</v>
      </c>
      <c r="O26" s="163">
        <v>6</v>
      </c>
      <c r="P26" s="163"/>
      <c r="Q26" s="203"/>
      <c r="R26" s="159"/>
      <c r="S26" s="159">
        <f>MAX(N26:Q26)</f>
        <v>6</v>
      </c>
      <c r="T26" s="159">
        <f>IFERROR(S26*J25,0)</f>
        <v>6</v>
      </c>
      <c r="U26" s="159"/>
      <c r="V26" s="37"/>
      <c r="W26" s="37"/>
      <c r="X26" s="37"/>
      <c r="Y26" s="37"/>
      <c r="Z26" s="37"/>
      <c r="AA26" s="37"/>
      <c r="AB26" s="37"/>
      <c r="AC26" s="37"/>
      <c r="AD26" s="37"/>
      <c r="AE26" s="37"/>
      <c r="AF26" s="37"/>
      <c r="AG26" s="37"/>
    </row>
    <row r="27" spans="1:33" s="39" customFormat="1" ht="30.75" thickBot="1" x14ac:dyDescent="0.25">
      <c r="A27" s="277" t="s">
        <v>34</v>
      </c>
      <c r="B27" s="194" t="s">
        <v>96</v>
      </c>
      <c r="C27" s="148"/>
      <c r="D27" s="82" t="s">
        <v>12</v>
      </c>
      <c r="E27" s="237"/>
      <c r="F27" s="322"/>
      <c r="G27" s="148"/>
      <c r="H27" s="150">
        <f>IFERROR(HLOOKUP(D27,$N27:$Q28,2,FALSE),"-")</f>
        <v>0</v>
      </c>
      <c r="I27" s="192"/>
      <c r="J27" s="195">
        <f>IF(D27="Non concerné","NC",1)</f>
        <v>1</v>
      </c>
      <c r="K27" s="192"/>
      <c r="L27" s="196" t="s">
        <v>91</v>
      </c>
      <c r="M27" s="197" t="str">
        <f>"Réponses proposées à la question " &amp; A27</f>
        <v>Réponses proposées à la question SB03</v>
      </c>
      <c r="N27" s="201" t="s">
        <v>12</v>
      </c>
      <c r="O27" s="201" t="s">
        <v>11</v>
      </c>
      <c r="P27" s="201"/>
      <c r="Q27" s="204"/>
      <c r="R27" s="159"/>
      <c r="S27" s="159"/>
      <c r="T27" s="159"/>
      <c r="U27" s="159"/>
      <c r="V27" s="37"/>
      <c r="W27" s="37"/>
      <c r="X27" s="37"/>
      <c r="Y27" s="37"/>
      <c r="Z27" s="37"/>
      <c r="AA27" s="37"/>
      <c r="AB27" s="37"/>
      <c r="AC27" s="37"/>
      <c r="AD27" s="37"/>
      <c r="AE27" s="37"/>
      <c r="AF27" s="79"/>
      <c r="AG27" s="37"/>
    </row>
    <row r="28" spans="1:33" s="39" customFormat="1" ht="16.5" thickBot="1" x14ac:dyDescent="0.25">
      <c r="A28" s="277"/>
      <c r="B28" s="147"/>
      <c r="C28" s="148"/>
      <c r="D28" s="84"/>
      <c r="E28" s="237"/>
      <c r="F28" s="237"/>
      <c r="G28" s="148"/>
      <c r="H28" s="160"/>
      <c r="I28" s="192"/>
      <c r="J28" s="149"/>
      <c r="K28" s="192"/>
      <c r="L28" s="109"/>
      <c r="M28" s="197" t="s">
        <v>90</v>
      </c>
      <c r="N28" s="163">
        <v>0</v>
      </c>
      <c r="O28" s="163">
        <v>6</v>
      </c>
      <c r="P28" s="163"/>
      <c r="Q28" s="164"/>
      <c r="R28" s="159"/>
      <c r="S28" s="159">
        <f>MAX(N28:Q28)</f>
        <v>6</v>
      </c>
      <c r="T28" s="159">
        <f>IFERROR(S28*J27,0)</f>
        <v>6</v>
      </c>
      <c r="U28" s="159"/>
      <c r="V28" s="37"/>
      <c r="W28" s="37"/>
      <c r="X28" s="37"/>
      <c r="Y28" s="37"/>
      <c r="Z28" s="37"/>
      <c r="AA28" s="37"/>
      <c r="AB28" s="37"/>
      <c r="AC28" s="37"/>
      <c r="AD28" s="37"/>
      <c r="AE28" s="37"/>
      <c r="AF28" s="37"/>
      <c r="AG28" s="37"/>
    </row>
    <row r="29" spans="1:33" s="39" customFormat="1" ht="30.75" thickBot="1" x14ac:dyDescent="0.25">
      <c r="A29" s="277" t="s">
        <v>35</v>
      </c>
      <c r="B29" s="194" t="s">
        <v>135</v>
      </c>
      <c r="C29" s="148"/>
      <c r="D29" s="82" t="s">
        <v>14</v>
      </c>
      <c r="E29" s="237"/>
      <c r="F29" s="324"/>
      <c r="G29" s="148"/>
      <c r="H29" s="150">
        <f>IFERROR(HLOOKUP(D29,$N29:$Q30,2,FALSE),"-")</f>
        <v>0</v>
      </c>
      <c r="I29" s="192"/>
      <c r="J29" s="195">
        <v>2</v>
      </c>
      <c r="K29" s="192"/>
      <c r="L29" s="196" t="s">
        <v>91</v>
      </c>
      <c r="M29" s="197" t="str">
        <f>"Réponses proposées à la question " &amp; A29</f>
        <v>Réponses proposées à la question SB04</v>
      </c>
      <c r="N29" s="264" t="s">
        <v>14</v>
      </c>
      <c r="O29" s="264" t="s">
        <v>13</v>
      </c>
      <c r="P29" s="264" t="s">
        <v>129</v>
      </c>
      <c r="Q29" s="265" t="s">
        <v>130</v>
      </c>
      <c r="R29" s="159"/>
      <c r="S29" s="159"/>
      <c r="T29" s="159"/>
      <c r="U29" s="159"/>
      <c r="V29" s="37"/>
      <c r="W29" s="37"/>
      <c r="X29" s="37"/>
      <c r="Y29" s="37"/>
      <c r="Z29" s="37"/>
      <c r="AA29" s="37"/>
      <c r="AB29" s="37"/>
      <c r="AC29" s="37"/>
      <c r="AD29" s="37"/>
      <c r="AE29" s="37"/>
      <c r="AF29" s="37"/>
      <c r="AG29" s="37"/>
    </row>
    <row r="30" spans="1:33" s="39" customFormat="1" ht="15.75" x14ac:dyDescent="0.2">
      <c r="A30" s="277"/>
      <c r="B30" s="147"/>
      <c r="C30" s="148"/>
      <c r="D30" s="84"/>
      <c r="E30" s="237"/>
      <c r="F30" s="237"/>
      <c r="G30" s="148"/>
      <c r="H30" s="160"/>
      <c r="I30" s="192"/>
      <c r="J30" s="149"/>
      <c r="K30" s="192"/>
      <c r="L30" s="109"/>
      <c r="M30" s="197" t="s">
        <v>90</v>
      </c>
      <c r="N30" s="163">
        <v>0</v>
      </c>
      <c r="O30" s="163">
        <v>1</v>
      </c>
      <c r="P30" s="163">
        <v>3</v>
      </c>
      <c r="Q30" s="164">
        <v>6</v>
      </c>
      <c r="R30" s="159"/>
      <c r="S30" s="159">
        <f>MAX(N30:Q30)</f>
        <v>6</v>
      </c>
      <c r="T30" s="159">
        <f>IFERROR(S30*J29,0)</f>
        <v>12</v>
      </c>
      <c r="U30" s="159"/>
      <c r="V30" s="37"/>
      <c r="W30" s="37"/>
      <c r="X30" s="37"/>
      <c r="Y30" s="37"/>
      <c r="Z30" s="37"/>
      <c r="AA30" s="37"/>
      <c r="AB30" s="37"/>
      <c r="AC30" s="37"/>
      <c r="AD30" s="37"/>
      <c r="AE30" s="37"/>
      <c r="AF30" s="37"/>
      <c r="AG30" s="37"/>
    </row>
    <row r="31" spans="1:33" s="2" customFormat="1" ht="60" customHeight="1" x14ac:dyDescent="0.2">
      <c r="A31" s="277"/>
      <c r="B31" s="398" t="s">
        <v>193</v>
      </c>
      <c r="C31" s="398"/>
      <c r="D31" s="398"/>
      <c r="E31" s="84"/>
      <c r="F31" s="326"/>
      <c r="G31" s="114"/>
      <c r="K31" s="168"/>
      <c r="L31" s="168"/>
      <c r="M31" s="168"/>
      <c r="N31" s="114"/>
      <c r="O31" s="114"/>
      <c r="P31" s="114"/>
      <c r="Q31" s="114"/>
      <c r="R31" s="114"/>
      <c r="S31" s="114">
        <f>SUM(S24:S30)</f>
        <v>24</v>
      </c>
      <c r="T31" s="114">
        <f>SUM(T24:T30)</f>
        <v>30</v>
      </c>
      <c r="U31" s="114"/>
      <c r="V31" s="3"/>
      <c r="W31" s="3"/>
      <c r="X31" s="3"/>
      <c r="Y31" s="3"/>
      <c r="Z31" s="3"/>
      <c r="AA31" s="3"/>
      <c r="AB31" s="3"/>
      <c r="AC31" s="3"/>
      <c r="AD31" s="3"/>
      <c r="AE31" s="3"/>
      <c r="AF31" s="3"/>
      <c r="AG31" s="3"/>
    </row>
    <row r="32" spans="1:33" s="2" customFormat="1" ht="36" x14ac:dyDescent="0.2">
      <c r="A32" s="277"/>
      <c r="B32" s="117"/>
      <c r="C32" s="114"/>
      <c r="D32" s="13"/>
      <c r="E32" s="255"/>
      <c r="F32" s="255"/>
      <c r="G32" s="114"/>
      <c r="H32" s="184" t="s">
        <v>86</v>
      </c>
      <c r="I32" s="168"/>
      <c r="J32" s="139" t="s">
        <v>85</v>
      </c>
      <c r="K32" s="168"/>
      <c r="L32" s="168"/>
      <c r="M32" s="168"/>
      <c r="N32" s="114"/>
      <c r="O32" s="114"/>
      <c r="P32" s="114"/>
      <c r="Q32" s="114"/>
      <c r="R32" s="114"/>
      <c r="S32" s="114"/>
      <c r="T32" s="114"/>
      <c r="U32" s="114"/>
      <c r="V32" s="3"/>
      <c r="W32" s="3"/>
      <c r="X32" s="3"/>
      <c r="Y32" s="3"/>
      <c r="Z32" s="3"/>
      <c r="AA32" s="3"/>
      <c r="AB32" s="3"/>
      <c r="AC32" s="3"/>
      <c r="AD32" s="3"/>
      <c r="AE32" s="3"/>
      <c r="AF32" s="3"/>
      <c r="AG32" s="3"/>
    </row>
    <row r="33" spans="1:33" s="2" customFormat="1" ht="35.25" customHeight="1" x14ac:dyDescent="0.2">
      <c r="A33" s="277"/>
      <c r="B33" s="137" t="s">
        <v>147</v>
      </c>
      <c r="C33" s="138"/>
      <c r="D33" s="256" t="s">
        <v>84</v>
      </c>
      <c r="E33" s="257"/>
      <c r="F33" s="256" t="s">
        <v>165</v>
      </c>
      <c r="G33" s="138"/>
      <c r="H33" s="140">
        <f>IFERROR(SUMPRODUCT(H35:H49,J35:J49)*3/T51,"NC")</f>
        <v>0.4</v>
      </c>
      <c r="I33" s="168"/>
      <c r="J33" s="141">
        <f>IF(H33="NC","NC",1)</f>
        <v>1</v>
      </c>
      <c r="K33" s="168"/>
      <c r="L33" s="168"/>
      <c r="M33" s="168"/>
      <c r="N33" s="114"/>
      <c r="O33" s="114"/>
      <c r="P33" s="114"/>
      <c r="Q33" s="114"/>
      <c r="R33" s="114"/>
      <c r="S33" s="114"/>
      <c r="T33" s="114"/>
      <c r="U33" s="114"/>
      <c r="V33" s="3"/>
      <c r="W33" s="3"/>
      <c r="X33" s="3"/>
      <c r="Y33" s="3"/>
      <c r="Z33" s="3"/>
      <c r="AA33" s="3"/>
      <c r="AB33" s="3"/>
      <c r="AC33" s="3"/>
      <c r="AD33" s="3"/>
      <c r="AE33" s="3"/>
      <c r="AF33" s="3"/>
      <c r="AG33" s="3"/>
    </row>
    <row r="34" spans="1:33" s="39" customFormat="1" ht="16.5" thickBot="1" x14ac:dyDescent="0.25">
      <c r="A34" s="277"/>
      <c r="B34" s="206"/>
      <c r="C34" s="207"/>
      <c r="D34" s="38" t="s">
        <v>93</v>
      </c>
      <c r="E34" s="235"/>
      <c r="F34" s="38" t="s">
        <v>93</v>
      </c>
      <c r="G34" s="189"/>
      <c r="H34" s="190"/>
      <c r="I34" s="191"/>
      <c r="J34" s="142" t="s">
        <v>122</v>
      </c>
      <c r="K34" s="192"/>
      <c r="L34" s="192"/>
      <c r="M34" s="192"/>
      <c r="N34" s="159"/>
      <c r="O34" s="159"/>
      <c r="P34" s="159"/>
      <c r="Q34" s="159"/>
      <c r="R34" s="159"/>
      <c r="S34" s="159"/>
      <c r="T34" s="159"/>
      <c r="U34" s="159"/>
      <c r="V34" s="37"/>
      <c r="W34" s="37"/>
      <c r="X34" s="37"/>
      <c r="Y34" s="37"/>
      <c r="Z34" s="37"/>
      <c r="AA34" s="37"/>
      <c r="AB34" s="37"/>
      <c r="AC34" s="37"/>
      <c r="AD34" s="37"/>
      <c r="AE34" s="37"/>
      <c r="AF34" s="37"/>
      <c r="AG34" s="37"/>
    </row>
    <row r="35" spans="1:33" s="39" customFormat="1" ht="50.1" customHeight="1" thickBot="1" x14ac:dyDescent="0.25">
      <c r="A35" s="277" t="s">
        <v>36</v>
      </c>
      <c r="B35" s="147" t="s">
        <v>19</v>
      </c>
      <c r="C35" s="148"/>
      <c r="D35" s="82" t="s">
        <v>12</v>
      </c>
      <c r="E35" s="237"/>
      <c r="F35" s="325"/>
      <c r="G35" s="148"/>
      <c r="H35" s="150">
        <f>IFERROR(HLOOKUP(D35,$N35:$Q36,2,FALSE),"-")</f>
        <v>0</v>
      </c>
      <c r="I35" s="192"/>
      <c r="J35" s="195">
        <f>IF(D35="Non concerné","NC",1)</f>
        <v>1</v>
      </c>
      <c r="K35" s="192"/>
      <c r="L35" s="196" t="s">
        <v>91</v>
      </c>
      <c r="M35" s="197" t="str">
        <f>"Réponses proposées à la question " &amp; A35</f>
        <v>Réponses proposées à la question SB05</v>
      </c>
      <c r="N35" s="157" t="s">
        <v>12</v>
      </c>
      <c r="O35" s="157" t="s">
        <v>11</v>
      </c>
      <c r="P35" s="157"/>
      <c r="Q35" s="198"/>
      <c r="R35" s="159"/>
      <c r="S35" s="193"/>
      <c r="T35" s="193"/>
      <c r="U35" s="159"/>
      <c r="V35" s="37"/>
      <c r="W35" s="37"/>
      <c r="X35" s="37"/>
      <c r="Y35" s="37"/>
      <c r="Z35" s="37"/>
      <c r="AA35" s="37"/>
      <c r="AB35" s="37"/>
      <c r="AC35" s="37"/>
      <c r="AD35" s="37"/>
      <c r="AE35" s="37"/>
      <c r="AF35" s="37"/>
      <c r="AG35" s="37"/>
    </row>
    <row r="36" spans="1:33" s="39" customFormat="1" ht="16.5" thickBot="1" x14ac:dyDescent="0.25">
      <c r="A36" s="277"/>
      <c r="B36" s="147"/>
      <c r="C36" s="148"/>
      <c r="D36" s="244"/>
      <c r="E36" s="237"/>
      <c r="F36" s="237"/>
      <c r="G36" s="148"/>
      <c r="H36" s="160"/>
      <c r="I36" s="192"/>
      <c r="J36" s="149"/>
      <c r="K36" s="192"/>
      <c r="L36" s="109"/>
      <c r="M36" s="197" t="s">
        <v>90</v>
      </c>
      <c r="N36" s="163">
        <v>0</v>
      </c>
      <c r="O36" s="163">
        <v>6</v>
      </c>
      <c r="P36" s="163"/>
      <c r="Q36" s="200"/>
      <c r="R36" s="159"/>
      <c r="S36" s="159">
        <f>MAX(N36:Q36)</f>
        <v>6</v>
      </c>
      <c r="T36" s="159">
        <f>IFERROR(S36*J35,0)</f>
        <v>6</v>
      </c>
      <c r="U36" s="159"/>
      <c r="V36" s="37"/>
      <c r="W36" s="37"/>
      <c r="X36" s="37"/>
      <c r="Y36" s="37"/>
      <c r="Z36" s="37"/>
      <c r="AA36" s="37"/>
      <c r="AB36" s="37"/>
      <c r="AC36" s="37"/>
      <c r="AD36" s="37"/>
      <c r="AE36" s="37"/>
      <c r="AF36" s="37"/>
      <c r="AG36" s="37"/>
    </row>
    <row r="37" spans="1:33" s="39" customFormat="1" ht="50.1" customHeight="1" thickBot="1" x14ac:dyDescent="0.25">
      <c r="A37" s="277" t="s">
        <v>37</v>
      </c>
      <c r="B37" s="147" t="s">
        <v>104</v>
      </c>
      <c r="C37" s="148"/>
      <c r="D37" s="82" t="s">
        <v>12</v>
      </c>
      <c r="E37" s="237"/>
      <c r="F37" s="326"/>
      <c r="G37" s="148"/>
      <c r="H37" s="150">
        <f>IFERROR(HLOOKUP(D37,$N37:$Q38,2,FALSE),"-")</f>
        <v>0</v>
      </c>
      <c r="I37" s="192"/>
      <c r="J37" s="195">
        <f>IF(D37="Non concerné","NC",1)</f>
        <v>1</v>
      </c>
      <c r="K37" s="192"/>
      <c r="L37" s="196" t="s">
        <v>91</v>
      </c>
      <c r="M37" s="197" t="str">
        <f>"Réponses proposées à la question " &amp; A37</f>
        <v>Réponses proposées à la question SB06</v>
      </c>
      <c r="N37" s="201" t="s">
        <v>12</v>
      </c>
      <c r="O37" s="201" t="s">
        <v>11</v>
      </c>
      <c r="P37" s="201"/>
      <c r="Q37" s="202"/>
      <c r="R37" s="159"/>
      <c r="S37" s="159"/>
      <c r="T37" s="159"/>
      <c r="U37" s="159"/>
      <c r="V37" s="37"/>
      <c r="W37" s="37"/>
      <c r="X37" s="37"/>
      <c r="Y37" s="37"/>
      <c r="Z37" s="37"/>
      <c r="AA37" s="37"/>
      <c r="AB37" s="37"/>
      <c r="AC37" s="37"/>
      <c r="AD37" s="37"/>
      <c r="AE37" s="37"/>
      <c r="AF37" s="37"/>
      <c r="AG37" s="37"/>
    </row>
    <row r="38" spans="1:33" s="39" customFormat="1" ht="16.5" thickBot="1" x14ac:dyDescent="0.25">
      <c r="A38" s="277"/>
      <c r="B38" s="147"/>
      <c r="C38" s="148"/>
      <c r="D38" s="244"/>
      <c r="E38" s="237"/>
      <c r="F38" s="237"/>
      <c r="G38" s="148"/>
      <c r="H38" s="160"/>
      <c r="I38" s="192"/>
      <c r="J38" s="149"/>
      <c r="K38" s="192"/>
      <c r="L38" s="109"/>
      <c r="M38" s="197" t="s">
        <v>90</v>
      </c>
      <c r="N38" s="163">
        <v>0</v>
      </c>
      <c r="O38" s="163">
        <v>6</v>
      </c>
      <c r="P38" s="163"/>
      <c r="Q38" s="203"/>
      <c r="R38" s="159"/>
      <c r="S38" s="159">
        <f>MAX(N38:Q38)</f>
        <v>6</v>
      </c>
      <c r="T38" s="159">
        <f>IFERROR(S38*J37,0)</f>
        <v>6</v>
      </c>
      <c r="U38" s="159"/>
      <c r="V38" s="37"/>
      <c r="W38" s="37"/>
      <c r="X38" s="37"/>
      <c r="Y38" s="37"/>
      <c r="Z38" s="37"/>
      <c r="AA38" s="37"/>
      <c r="AB38" s="37"/>
      <c r="AC38" s="37"/>
      <c r="AD38" s="37"/>
      <c r="AE38" s="37"/>
      <c r="AF38" s="37"/>
      <c r="AG38" s="37"/>
    </row>
    <row r="39" spans="1:33" s="39" customFormat="1" ht="50.1" customHeight="1" thickBot="1" x14ac:dyDescent="0.25">
      <c r="A39" s="277" t="s">
        <v>38</v>
      </c>
      <c r="B39" s="147" t="s">
        <v>119</v>
      </c>
      <c r="C39" s="148"/>
      <c r="D39" s="82" t="s">
        <v>11</v>
      </c>
      <c r="E39" s="237"/>
      <c r="F39" s="326"/>
      <c r="G39" s="148"/>
      <c r="H39" s="150">
        <f>IFERROR(HLOOKUP(D39,$N39:$Q40,2,FALSE),"-")</f>
        <v>6</v>
      </c>
      <c r="I39" s="192"/>
      <c r="J39" s="195">
        <f>IF(D39="Non concerné","NC",1)</f>
        <v>1</v>
      </c>
      <c r="K39" s="192"/>
      <c r="L39" s="196" t="s">
        <v>91</v>
      </c>
      <c r="M39" s="197" t="str">
        <f>"Réponses proposées à la question " &amp; A39</f>
        <v>Réponses proposées à la question SB07</v>
      </c>
      <c r="N39" s="201" t="s">
        <v>12</v>
      </c>
      <c r="O39" s="201" t="s">
        <v>11</v>
      </c>
      <c r="P39" s="201"/>
      <c r="Q39" s="204"/>
      <c r="R39" s="159"/>
      <c r="S39" s="159"/>
      <c r="T39" s="159"/>
      <c r="U39" s="159"/>
      <c r="V39" s="37"/>
      <c r="W39" s="37"/>
      <c r="X39" s="37"/>
      <c r="Y39" s="37"/>
      <c r="Z39" s="37"/>
      <c r="AA39" s="37"/>
      <c r="AB39" s="37"/>
      <c r="AC39" s="37"/>
      <c r="AD39" s="37"/>
      <c r="AE39" s="37"/>
      <c r="AF39" s="37"/>
      <c r="AG39" s="37"/>
    </row>
    <row r="40" spans="1:33" s="39" customFormat="1" ht="16.5" thickBot="1" x14ac:dyDescent="0.25">
      <c r="A40" s="277"/>
      <c r="B40" s="147"/>
      <c r="C40" s="148"/>
      <c r="D40" s="244"/>
      <c r="E40" s="237"/>
      <c r="F40" s="237"/>
      <c r="G40" s="148"/>
      <c r="H40" s="160"/>
      <c r="I40" s="192"/>
      <c r="J40" s="149"/>
      <c r="K40" s="192"/>
      <c r="L40" s="109"/>
      <c r="M40" s="197" t="s">
        <v>90</v>
      </c>
      <c r="N40" s="163">
        <v>0</v>
      </c>
      <c r="O40" s="163">
        <v>6</v>
      </c>
      <c r="P40" s="163"/>
      <c r="Q40" s="164"/>
      <c r="R40" s="159"/>
      <c r="S40" s="159">
        <f>MAX(N40:Q40)</f>
        <v>6</v>
      </c>
      <c r="T40" s="159">
        <f>IFERROR(S40*J39,0)</f>
        <v>6</v>
      </c>
      <c r="U40" s="159"/>
      <c r="V40" s="37"/>
      <c r="W40" s="37"/>
      <c r="X40" s="37"/>
      <c r="Y40" s="37"/>
      <c r="Z40" s="37"/>
      <c r="AA40" s="37"/>
      <c r="AB40" s="37"/>
      <c r="AC40" s="37"/>
      <c r="AD40" s="37"/>
      <c r="AE40" s="37"/>
      <c r="AF40" s="37"/>
      <c r="AG40" s="37"/>
    </row>
    <row r="41" spans="1:33" s="39" customFormat="1" ht="50.1" customHeight="1" thickBot="1" x14ac:dyDescent="0.25">
      <c r="A41" s="277" t="s">
        <v>39</v>
      </c>
      <c r="B41" s="147" t="s">
        <v>120</v>
      </c>
      <c r="C41" s="148"/>
      <c r="D41" s="82" t="s">
        <v>11</v>
      </c>
      <c r="E41" s="237"/>
      <c r="F41" s="326"/>
      <c r="G41" s="148"/>
      <c r="H41" s="150">
        <f>IFERROR(HLOOKUP(D41,$N41:$Q42,2,FALSE),"-")</f>
        <v>6</v>
      </c>
      <c r="I41" s="192"/>
      <c r="J41" s="195">
        <f>IF(D41="Non concerné","NC",1)</f>
        <v>1</v>
      </c>
      <c r="K41" s="192"/>
      <c r="L41" s="196" t="s">
        <v>91</v>
      </c>
      <c r="M41" s="197" t="str">
        <f>"Réponses proposées à la question " &amp; A41</f>
        <v>Réponses proposées à la question SB08</v>
      </c>
      <c r="N41" s="201" t="s">
        <v>12</v>
      </c>
      <c r="O41" s="201" t="s">
        <v>11</v>
      </c>
      <c r="P41" s="201"/>
      <c r="Q41" s="205"/>
      <c r="R41" s="159"/>
      <c r="S41" s="159"/>
      <c r="T41" s="159"/>
      <c r="U41" s="159"/>
      <c r="V41" s="37"/>
      <c r="W41" s="37"/>
      <c r="X41" s="37"/>
      <c r="Y41" s="37"/>
      <c r="Z41" s="37"/>
      <c r="AA41" s="37"/>
      <c r="AB41" s="37"/>
      <c r="AC41" s="37"/>
      <c r="AD41" s="37"/>
      <c r="AE41" s="37"/>
      <c r="AF41" s="37"/>
      <c r="AG41" s="37"/>
    </row>
    <row r="42" spans="1:33" s="9" customFormat="1" ht="16.5" thickBot="1" x14ac:dyDescent="0.25">
      <c r="A42" s="277"/>
      <c r="B42" s="147"/>
      <c r="C42" s="148"/>
      <c r="D42" s="244"/>
      <c r="E42" s="237"/>
      <c r="F42" s="237"/>
      <c r="G42" s="148"/>
      <c r="H42" s="160"/>
      <c r="I42" s="192"/>
      <c r="J42" s="149"/>
      <c r="K42" s="192"/>
      <c r="L42" s="109"/>
      <c r="M42" s="197" t="s">
        <v>90</v>
      </c>
      <c r="N42" s="163">
        <v>0</v>
      </c>
      <c r="O42" s="163">
        <v>6</v>
      </c>
      <c r="P42" s="163"/>
      <c r="Q42" s="164"/>
      <c r="R42" s="159"/>
      <c r="S42" s="159">
        <f>MAX(N42:Q42)</f>
        <v>6</v>
      </c>
      <c r="T42" s="159">
        <f>IFERROR(S42*J41,0)</f>
        <v>6</v>
      </c>
      <c r="U42" s="159"/>
    </row>
    <row r="43" spans="1:33" s="9" customFormat="1" ht="50.1" customHeight="1" thickBot="1" x14ac:dyDescent="0.25">
      <c r="A43" s="277" t="s">
        <v>40</v>
      </c>
      <c r="B43" s="147" t="s">
        <v>105</v>
      </c>
      <c r="C43" s="148"/>
      <c r="D43" s="82" t="s">
        <v>12</v>
      </c>
      <c r="E43" s="237"/>
      <c r="F43" s="326"/>
      <c r="G43" s="148"/>
      <c r="H43" s="150">
        <f>IFERROR(HLOOKUP(D43,$N43:$Q44,2,FALSE),"-")</f>
        <v>0</v>
      </c>
      <c r="I43" s="192"/>
      <c r="J43" s="195">
        <f>IF(D43="Non concerné","NC",1)</f>
        <v>1</v>
      </c>
      <c r="K43" s="192"/>
      <c r="L43" s="196" t="s">
        <v>91</v>
      </c>
      <c r="M43" s="197" t="str">
        <f>"Réponses proposées à la question " &amp; A43</f>
        <v>Réponses proposées à la question SB09</v>
      </c>
      <c r="N43" s="201" t="s">
        <v>12</v>
      </c>
      <c r="O43" s="201" t="s">
        <v>11</v>
      </c>
      <c r="P43" s="201"/>
      <c r="Q43" s="204"/>
      <c r="R43" s="159"/>
      <c r="S43" s="159"/>
      <c r="T43" s="159"/>
      <c r="U43" s="159"/>
    </row>
    <row r="44" spans="1:33" s="9" customFormat="1" ht="16.5" thickBot="1" x14ac:dyDescent="0.25">
      <c r="A44" s="277"/>
      <c r="B44" s="147"/>
      <c r="C44" s="148"/>
      <c r="D44" s="244"/>
      <c r="E44" s="237"/>
      <c r="F44" s="237"/>
      <c r="G44" s="148"/>
      <c r="H44" s="160"/>
      <c r="I44" s="192"/>
      <c r="J44" s="149"/>
      <c r="K44" s="192"/>
      <c r="L44" s="109"/>
      <c r="M44" s="197" t="s">
        <v>90</v>
      </c>
      <c r="N44" s="163">
        <v>0</v>
      </c>
      <c r="O44" s="163">
        <v>6</v>
      </c>
      <c r="P44" s="163"/>
      <c r="Q44" s="200"/>
      <c r="R44" s="159"/>
      <c r="S44" s="159">
        <f>MAX(N44:Q44)</f>
        <v>6</v>
      </c>
      <c r="T44" s="159">
        <f>IFERROR(S44*J43,0)</f>
        <v>6</v>
      </c>
      <c r="U44" s="159"/>
    </row>
    <row r="45" spans="1:33" s="9" customFormat="1" ht="50.1" customHeight="1" thickBot="1" x14ac:dyDescent="0.25">
      <c r="A45" s="277" t="s">
        <v>29</v>
      </c>
      <c r="B45" s="147" t="s">
        <v>106</v>
      </c>
      <c r="C45" s="148"/>
      <c r="D45" s="82" t="s">
        <v>12</v>
      </c>
      <c r="E45" s="237"/>
      <c r="F45" s="326"/>
      <c r="G45" s="148"/>
      <c r="H45" s="150">
        <f>IFERROR(HLOOKUP(D45,$N45:$Q46,2,FALSE),"-")</f>
        <v>0</v>
      </c>
      <c r="I45" s="192"/>
      <c r="J45" s="195">
        <f>IF(D45="Non concerné","NC",1)</f>
        <v>1</v>
      </c>
      <c r="K45" s="192"/>
      <c r="L45" s="196" t="s">
        <v>91</v>
      </c>
      <c r="M45" s="197" t="str">
        <f>"Réponses proposées à la question " &amp; A45</f>
        <v>Réponses proposées à la question SB10</v>
      </c>
      <c r="N45" s="201" t="s">
        <v>12</v>
      </c>
      <c r="O45" s="201" t="s">
        <v>11</v>
      </c>
      <c r="P45" s="201"/>
      <c r="Q45" s="204"/>
      <c r="R45" s="159"/>
      <c r="S45" s="159"/>
      <c r="T45" s="159"/>
      <c r="U45" s="159"/>
    </row>
    <row r="46" spans="1:33" s="9" customFormat="1" ht="16.5" thickBot="1" x14ac:dyDescent="0.25">
      <c r="A46" s="277"/>
      <c r="B46" s="147"/>
      <c r="C46" s="148"/>
      <c r="D46" s="244"/>
      <c r="E46" s="237"/>
      <c r="F46" s="237"/>
      <c r="G46" s="148"/>
      <c r="H46" s="160"/>
      <c r="I46" s="192"/>
      <c r="J46" s="149"/>
      <c r="K46" s="192"/>
      <c r="L46" s="109"/>
      <c r="M46" s="197" t="s">
        <v>90</v>
      </c>
      <c r="N46" s="163">
        <v>0</v>
      </c>
      <c r="O46" s="163">
        <v>6</v>
      </c>
      <c r="P46" s="163"/>
      <c r="Q46" s="200"/>
      <c r="R46" s="159"/>
      <c r="S46" s="159">
        <f>MAX(N46:Q46)</f>
        <v>6</v>
      </c>
      <c r="T46" s="159">
        <f>IFERROR(S46*J45,0)</f>
        <v>6</v>
      </c>
      <c r="U46" s="109"/>
    </row>
    <row r="47" spans="1:33" s="9" customFormat="1" ht="50.1" customHeight="1" thickBot="1" x14ac:dyDescent="0.25">
      <c r="A47" s="277" t="s">
        <v>30</v>
      </c>
      <c r="B47" s="147" t="s">
        <v>97</v>
      </c>
      <c r="C47" s="148"/>
      <c r="D47" s="82" t="s">
        <v>12</v>
      </c>
      <c r="E47" s="237"/>
      <c r="F47" s="326"/>
      <c r="G47" s="148"/>
      <c r="H47" s="150">
        <f>IFERROR(HLOOKUP(D47,$N47:$Q48,2,FALSE),"-")</f>
        <v>0</v>
      </c>
      <c r="I47" s="192"/>
      <c r="J47" s="195">
        <f>IF(D47="Non concerné","NC",1)</f>
        <v>1</v>
      </c>
      <c r="K47" s="192"/>
      <c r="L47" s="196" t="s">
        <v>91</v>
      </c>
      <c r="M47" s="197" t="str">
        <f>"Réponses proposées à la question " &amp; A47</f>
        <v>Réponses proposées à la question SB11</v>
      </c>
      <c r="N47" s="201" t="s">
        <v>12</v>
      </c>
      <c r="O47" s="201" t="s">
        <v>11</v>
      </c>
      <c r="P47" s="201"/>
      <c r="Q47" s="202"/>
      <c r="R47" s="159"/>
      <c r="S47" s="159"/>
      <c r="T47" s="159"/>
      <c r="U47" s="109"/>
    </row>
    <row r="48" spans="1:33" s="9" customFormat="1" ht="16.5" thickBot="1" x14ac:dyDescent="0.25">
      <c r="A48" s="277"/>
      <c r="B48" s="147"/>
      <c r="C48" s="148"/>
      <c r="D48" s="244"/>
      <c r="E48" s="237"/>
      <c r="F48" s="237"/>
      <c r="G48" s="148"/>
      <c r="H48" s="160"/>
      <c r="I48" s="192"/>
      <c r="J48" s="149"/>
      <c r="K48" s="192"/>
      <c r="L48" s="109"/>
      <c r="M48" s="197" t="s">
        <v>90</v>
      </c>
      <c r="N48" s="163">
        <v>0</v>
      </c>
      <c r="O48" s="163">
        <v>6</v>
      </c>
      <c r="P48" s="163"/>
      <c r="Q48" s="203"/>
      <c r="R48" s="159"/>
      <c r="S48" s="159">
        <f>MAX(N48:Q48)</f>
        <v>6</v>
      </c>
      <c r="T48" s="159">
        <f>IFERROR(S48*J47,0)</f>
        <v>6</v>
      </c>
      <c r="U48" s="109"/>
    </row>
    <row r="49" spans="1:21" s="9" customFormat="1" ht="50.1" customHeight="1" thickBot="1" x14ac:dyDescent="0.25">
      <c r="A49" s="277" t="s">
        <v>31</v>
      </c>
      <c r="B49" s="147" t="s">
        <v>143</v>
      </c>
      <c r="C49" s="148"/>
      <c r="D49" s="82" t="s">
        <v>15</v>
      </c>
      <c r="E49" s="237"/>
      <c r="F49" s="326"/>
      <c r="G49" s="148"/>
      <c r="H49" s="150">
        <f>IFERROR(HLOOKUP(D49,$N49:$Q50,2,FALSE),"-")</f>
        <v>0</v>
      </c>
      <c r="I49" s="192"/>
      <c r="J49" s="195">
        <v>8</v>
      </c>
      <c r="K49" s="192"/>
      <c r="L49" s="196" t="s">
        <v>91</v>
      </c>
      <c r="M49" s="197" t="str">
        <f>"Réponses proposées à la question " &amp; A49</f>
        <v>Réponses proposées à la question SB12</v>
      </c>
      <c r="N49" s="264" t="s">
        <v>15</v>
      </c>
      <c r="O49" s="264" t="s">
        <v>13</v>
      </c>
      <c r="P49" s="264" t="s">
        <v>129</v>
      </c>
      <c r="Q49" s="266" t="s">
        <v>130</v>
      </c>
      <c r="R49" s="159"/>
      <c r="S49" s="159"/>
      <c r="T49" s="159"/>
      <c r="U49" s="109"/>
    </row>
    <row r="50" spans="1:21" ht="18.75" thickBot="1" x14ac:dyDescent="0.25">
      <c r="B50" s="209"/>
      <c r="C50" s="183"/>
      <c r="D50" s="263"/>
      <c r="E50" s="5"/>
      <c r="F50" s="5"/>
      <c r="G50" s="183"/>
      <c r="H50" s="184"/>
      <c r="I50" s="168"/>
      <c r="J50" s="139"/>
      <c r="K50" s="168"/>
      <c r="L50" s="106"/>
      <c r="M50" s="197" t="s">
        <v>90</v>
      </c>
      <c r="N50" s="210">
        <v>0</v>
      </c>
      <c r="O50" s="210">
        <v>1</v>
      </c>
      <c r="P50" s="210">
        <v>3</v>
      </c>
      <c r="Q50" s="211">
        <v>6</v>
      </c>
      <c r="R50" s="114"/>
      <c r="S50" s="114">
        <f>MAX(N50:Q50)</f>
        <v>6</v>
      </c>
      <c r="T50" s="114">
        <f>IFERROR(S50*J49,0)</f>
        <v>48</v>
      </c>
      <c r="U50" s="106"/>
    </row>
    <row r="51" spans="1:21" s="73" customFormat="1" ht="60" customHeight="1" x14ac:dyDescent="0.2">
      <c r="A51" s="278"/>
      <c r="B51" s="398" t="s">
        <v>194</v>
      </c>
      <c r="C51" s="398"/>
      <c r="D51" s="398"/>
      <c r="E51" s="84"/>
      <c r="F51" s="326"/>
      <c r="G51" s="183"/>
      <c r="H51" s="184"/>
      <c r="I51" s="168"/>
      <c r="J51" s="139"/>
      <c r="K51" s="168"/>
      <c r="L51" s="106"/>
      <c r="M51" s="197"/>
      <c r="N51" s="114"/>
      <c r="O51" s="114"/>
      <c r="P51" s="114"/>
      <c r="Q51" s="114"/>
      <c r="R51" s="114"/>
      <c r="S51" s="114">
        <f>SUM(S36:S50)</f>
        <v>48</v>
      </c>
      <c r="T51" s="114">
        <f>SUM(T36:T50)</f>
        <v>90</v>
      </c>
      <c r="U51" s="106"/>
    </row>
    <row r="52" spans="1:21" ht="47.25" customHeight="1" x14ac:dyDescent="0.2">
      <c r="B52" s="429" t="s">
        <v>121</v>
      </c>
      <c r="C52" s="429"/>
      <c r="D52" s="429"/>
      <c r="E52" s="429"/>
      <c r="F52" s="429"/>
      <c r="G52" s="429"/>
      <c r="H52" s="429"/>
      <c r="I52" s="429"/>
      <c r="J52" s="429"/>
      <c r="K52" s="168"/>
      <c r="L52" s="168"/>
      <c r="M52" s="168"/>
      <c r="N52" s="114"/>
      <c r="O52" s="114"/>
      <c r="P52" s="114"/>
      <c r="Q52" s="114"/>
      <c r="R52" s="114"/>
      <c r="U52" s="106"/>
    </row>
  </sheetData>
  <sheetProtection password="CEA2" sheet="1" objects="1" scenarios="1" formatCells="0" formatColumns="0" formatRows="0" pivotTables="0"/>
  <mergeCells count="18">
    <mergeCell ref="B52:J52"/>
    <mergeCell ref="B13:J19"/>
    <mergeCell ref="H3:J3"/>
    <mergeCell ref="H4:J4"/>
    <mergeCell ref="H6:J6"/>
    <mergeCell ref="H7:J7"/>
    <mergeCell ref="H8:J8"/>
    <mergeCell ref="H10:J10"/>
    <mergeCell ref="H5:J5"/>
    <mergeCell ref="B31:D31"/>
    <mergeCell ref="B51:D51"/>
    <mergeCell ref="N2:Q2"/>
    <mergeCell ref="B11:F11"/>
    <mergeCell ref="H12:J12"/>
    <mergeCell ref="B2:F9"/>
    <mergeCell ref="H2:J2"/>
    <mergeCell ref="H9:J9"/>
    <mergeCell ref="H11:J11"/>
  </mergeCells>
  <conditionalFormatting sqref="P49:Q49 N49 O29:Q29 N23:Q23 N25:Q25 N27:Q27 N35:Q35 N37:Q37 N39:Q39 N41:Q41 N43:Q43 N45:Q45 N47:Q47">
    <cfRule type="containsBlanks" dxfId="93" priority="7">
      <formula>LEN(TRIM(N23))=0</formula>
    </cfRule>
  </conditionalFormatting>
  <conditionalFormatting sqref="N25 N27">
    <cfRule type="containsBlanks" dxfId="92" priority="3">
      <formula>LEN(TRIM(N25))=0</formula>
    </cfRule>
  </conditionalFormatting>
  <conditionalFormatting sqref="O49">
    <cfRule type="containsBlanks" dxfId="91" priority="2">
      <formula>LEN(TRIM(O49))=0</formula>
    </cfRule>
  </conditionalFormatting>
  <conditionalFormatting sqref="N29">
    <cfRule type="containsBlanks" dxfId="90" priority="1">
      <formula>LEN(TRIM(N29))=0</formula>
    </cfRule>
  </conditionalFormatting>
  <dataValidations count="4">
    <dataValidation type="list" allowBlank="1" showInputMessage="1" showErrorMessage="1" sqref="C33">
      <formula1>$H$90:$J$90</formula1>
    </dataValidation>
    <dataValidation type="list" allowBlank="1" showInputMessage="1" showErrorMessage="1" sqref="C21">
      <formula1>$H$79:$J$79</formula1>
    </dataValidation>
    <dataValidation showInputMessage="1" showErrorMessage="1" sqref="J47:K47 J39:K39 J41:K41 J43:K43 J37:K37 J35:K35 J29 J25:K25 J45:K45 J49 H23:I30 J23:K23 J27:K27 H35:I51"/>
    <dataValidation type="list" allowBlank="1" showInputMessage="1" showErrorMessage="1" sqref="D23 D47 D25 D27 D29 D35 D37 D39 D41 D43 D45 D49">
      <formula1>$N23:$Q23</formula1>
    </dataValidation>
  </dataValidations>
  <hyperlinks>
    <hyperlink ref="H3:J3" location="Sommaire!A1" tooltip="Aller vers onglet Sommaire" display="Sommaire"/>
    <hyperlink ref="H4:J4" location="'Gestion du risque'!A1" tooltip="Aller vers onglet Gestion du risque" display="Gestion du risque"/>
    <hyperlink ref="H6:J6" location="Efficience!A1" tooltip="Aller vers onglet Efficience" display="Efficience"/>
    <hyperlink ref="H8:J8" location="'Maîtrise du projet'!A1" tooltip="Aller vers onglet Maîtrise du projet" display="Maîtrise du projet"/>
    <hyperlink ref="B52:J52" location="'Service aux publics'!A1" tooltip="Retour vers haut de page" display="'Service aux publics'!A1"/>
    <hyperlink ref="H9:J9" location="'Restitution graphique'!A1" tooltip="Aller vers onglet Synthèse" display="Synthèse"/>
    <hyperlink ref="H7:J7" location="'Nécessité du projet'!A1" tooltip="Aller vers onglet Nécessité du projet" display="Nécessité du projet"/>
  </hyperlinks>
  <pageMargins left="0.70866141732283472" right="0.70866141732283472" top="0.74803149606299213" bottom="0.74803149606299213" header="0.31496062992125984" footer="0.31496062992125984"/>
  <pageSetup paperSize="9" scale="63" fitToHeight="0" orientation="landscape" r:id="rId1"/>
  <ignoredErrors>
    <ignoredError sqref="J25 J27 J35:J48 J23"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howOutlineSymbols="0"/>
    <pageSetUpPr fitToPage="1"/>
  </sheetPr>
  <dimension ref="A1:AG75"/>
  <sheetViews>
    <sheetView showOutlineSymbols="0" zoomScale="80" zoomScaleNormal="80" workbookViewId="0">
      <selection activeCell="H7" sqref="H7:J7"/>
    </sheetView>
  </sheetViews>
  <sheetFormatPr baseColWidth="10" defaultColWidth="11.42578125" defaultRowHeight="18" outlineLevelCol="1" x14ac:dyDescent="0.25"/>
  <cols>
    <col min="1" max="1" width="2.7109375" style="278" customWidth="1"/>
    <col min="2" max="2" width="87.42578125" style="8" customWidth="1"/>
    <col min="3" max="3" width="2.7109375" style="8" customWidth="1"/>
    <col min="4" max="4" width="22.42578125" style="16" bestFit="1" customWidth="1"/>
    <col min="5" max="5" width="2.7109375" style="8" customWidth="1"/>
    <col min="6" max="6" width="46.7109375" style="333" customWidth="1"/>
    <col min="7" max="7" width="2.7109375" style="8" customWidth="1"/>
    <col min="8" max="8" width="18.28515625" style="21" bestFit="1" customWidth="1"/>
    <col min="9" max="9" width="2.7109375" style="8" customWidth="1"/>
    <col min="10" max="10" width="16" style="8" customWidth="1"/>
    <col min="11" max="11" width="2.5703125" style="8" customWidth="1"/>
    <col min="12" max="12" width="18.5703125" style="8" hidden="1" customWidth="1" outlineLevel="1"/>
    <col min="13" max="13" width="45.85546875" style="8" hidden="1" customWidth="1" outlineLevel="1"/>
    <col min="14" max="19" width="20.7109375" style="8" hidden="1" customWidth="1" outlineLevel="1"/>
    <col min="20" max="21" width="20.7109375" style="17" hidden="1" customWidth="1" outlineLevel="1"/>
    <col min="22" max="22" width="20.7109375" style="8" hidden="1" customWidth="1" outlineLevel="1"/>
    <col min="23" max="27" width="11.42578125" style="8" hidden="1" customWidth="1" outlineLevel="1"/>
    <col min="28" max="28" width="57.7109375" style="8" hidden="1" customWidth="1" outlineLevel="1"/>
    <col min="29" max="30" width="11.42578125" style="8" hidden="1" customWidth="1" outlineLevel="1"/>
    <col min="31" max="32" width="11.42578125" style="8" customWidth="1" outlineLevel="1"/>
    <col min="33" max="33" width="11.42578125" style="8" collapsed="1"/>
    <col min="34" max="16384" width="11.42578125" style="8"/>
  </cols>
  <sheetData>
    <row r="1" spans="1:33" s="106" customFormat="1" ht="18" customHeight="1" thickBot="1" x14ac:dyDescent="0.3">
      <c r="A1" s="271"/>
      <c r="D1" s="108"/>
      <c r="F1" s="331"/>
      <c r="H1" s="166"/>
      <c r="T1" s="170"/>
      <c r="U1" s="170"/>
      <c r="Z1" s="166" t="s">
        <v>98</v>
      </c>
      <c r="AA1" s="166"/>
      <c r="AB1" s="166" t="s">
        <v>3</v>
      </c>
      <c r="AC1" s="172">
        <f>H21</f>
        <v>0</v>
      </c>
      <c r="AD1" s="172">
        <f>J21</f>
        <v>1</v>
      </c>
    </row>
    <row r="2" spans="1:33" s="112" customFormat="1" ht="21" customHeight="1" x14ac:dyDescent="0.3">
      <c r="A2" s="271"/>
      <c r="B2" s="414" t="s">
        <v>151</v>
      </c>
      <c r="C2" s="414"/>
      <c r="D2" s="414"/>
      <c r="E2" s="414"/>
      <c r="F2" s="414"/>
      <c r="G2" s="106"/>
      <c r="H2" s="426" t="s">
        <v>113</v>
      </c>
      <c r="I2" s="427"/>
      <c r="J2" s="428"/>
      <c r="K2" s="106"/>
      <c r="L2" s="106"/>
      <c r="M2" s="106"/>
      <c r="N2" s="411" t="s">
        <v>92</v>
      </c>
      <c r="O2" s="411"/>
      <c r="P2" s="411"/>
      <c r="Q2" s="411"/>
      <c r="R2" s="411"/>
      <c r="S2" s="110"/>
      <c r="T2" s="212"/>
      <c r="U2" s="212"/>
      <c r="V2" s="110"/>
      <c r="W2" s="110"/>
      <c r="X2" s="110"/>
      <c r="Y2" s="110"/>
      <c r="Z2" s="166">
        <v>1</v>
      </c>
      <c r="AA2" s="174"/>
      <c r="AB2" s="213" t="s">
        <v>21</v>
      </c>
      <c r="AC2" s="214">
        <f>H31</f>
        <v>3</v>
      </c>
      <c r="AD2" s="214">
        <f>J31</f>
        <v>10</v>
      </c>
      <c r="AE2" s="110"/>
      <c r="AF2" s="110"/>
      <c r="AG2" s="110"/>
    </row>
    <row r="3" spans="1:33" s="115" customFormat="1" ht="21.75" customHeight="1" x14ac:dyDescent="0.25">
      <c r="A3" s="271"/>
      <c r="B3" s="414"/>
      <c r="C3" s="414"/>
      <c r="D3" s="414"/>
      <c r="E3" s="414"/>
      <c r="F3" s="414"/>
      <c r="G3" s="106"/>
      <c r="H3" s="418" t="s">
        <v>114</v>
      </c>
      <c r="I3" s="419"/>
      <c r="J3" s="420"/>
      <c r="K3" s="106"/>
      <c r="L3" s="106"/>
      <c r="M3" s="106"/>
      <c r="N3" s="113"/>
      <c r="O3" s="113"/>
      <c r="P3" s="113"/>
      <c r="Q3" s="113"/>
      <c r="R3" s="113"/>
      <c r="S3" s="110"/>
      <c r="T3" s="212"/>
      <c r="U3" s="212"/>
      <c r="Z3" s="174">
        <v>2</v>
      </c>
      <c r="AA3" s="177"/>
      <c r="AB3" s="177" t="s">
        <v>20</v>
      </c>
      <c r="AC3" s="215">
        <f>H51</f>
        <v>3</v>
      </c>
      <c r="AD3" s="215">
        <f>J51</f>
        <v>1</v>
      </c>
    </row>
    <row r="4" spans="1:33" s="117" customFormat="1" ht="21.75" customHeight="1" x14ac:dyDescent="0.2">
      <c r="A4" s="272"/>
      <c r="B4" s="414"/>
      <c r="C4" s="414"/>
      <c r="D4" s="414"/>
      <c r="E4" s="414"/>
      <c r="F4" s="414"/>
      <c r="G4" s="106"/>
      <c r="H4" s="418" t="s">
        <v>99</v>
      </c>
      <c r="I4" s="419"/>
      <c r="J4" s="420"/>
      <c r="K4" s="106"/>
      <c r="L4" s="106"/>
      <c r="M4" s="106"/>
      <c r="N4" s="113"/>
      <c r="O4" s="113"/>
      <c r="P4" s="113"/>
      <c r="Q4" s="113"/>
      <c r="R4" s="113"/>
      <c r="S4" s="110"/>
      <c r="T4" s="212"/>
      <c r="U4" s="212"/>
      <c r="V4" s="114"/>
      <c r="W4" s="114"/>
      <c r="X4" s="114"/>
      <c r="Y4" s="114"/>
      <c r="Z4" s="177">
        <v>3</v>
      </c>
      <c r="AA4" s="176"/>
      <c r="AB4" s="216" t="s">
        <v>22</v>
      </c>
      <c r="AC4" s="217">
        <f>H67</f>
        <v>0</v>
      </c>
      <c r="AD4" s="217">
        <f>I67</f>
        <v>0</v>
      </c>
      <c r="AE4" s="114"/>
      <c r="AF4" s="114"/>
      <c r="AG4" s="114"/>
    </row>
    <row r="5" spans="1:33" s="117" customFormat="1" ht="21.75" customHeight="1" x14ac:dyDescent="0.2">
      <c r="A5" s="272"/>
      <c r="B5" s="414"/>
      <c r="C5" s="414"/>
      <c r="D5" s="414"/>
      <c r="E5" s="414"/>
      <c r="F5" s="414"/>
      <c r="G5" s="106"/>
      <c r="H5" s="418" t="s">
        <v>115</v>
      </c>
      <c r="I5" s="419"/>
      <c r="J5" s="420"/>
      <c r="K5" s="106"/>
      <c r="L5" s="106"/>
      <c r="M5" s="106"/>
      <c r="N5" s="113"/>
      <c r="O5" s="113"/>
      <c r="P5" s="113"/>
      <c r="Q5" s="113"/>
      <c r="R5" s="113"/>
      <c r="S5" s="110"/>
      <c r="T5" s="212"/>
      <c r="U5" s="212"/>
      <c r="V5" s="114"/>
      <c r="W5" s="114"/>
      <c r="X5" s="114"/>
      <c r="Y5" s="114"/>
      <c r="Z5" s="176"/>
      <c r="AA5" s="176"/>
      <c r="AB5" s="216" t="s">
        <v>24</v>
      </c>
      <c r="AC5" s="217">
        <f>H67</f>
        <v>0</v>
      </c>
      <c r="AD5" s="217">
        <f>J67</f>
        <v>10</v>
      </c>
      <c r="AE5" s="114"/>
      <c r="AF5" s="114"/>
      <c r="AG5" s="114"/>
    </row>
    <row r="6" spans="1:33" s="117" customFormat="1" ht="21.75" customHeight="1" x14ac:dyDescent="0.2">
      <c r="A6" s="272"/>
      <c r="B6" s="414"/>
      <c r="C6" s="414"/>
      <c r="D6" s="414"/>
      <c r="E6" s="414"/>
      <c r="F6" s="414"/>
      <c r="G6" s="106"/>
      <c r="H6" s="430" t="s">
        <v>168</v>
      </c>
      <c r="I6" s="431"/>
      <c r="J6" s="432"/>
      <c r="K6" s="106"/>
      <c r="L6" s="106"/>
      <c r="M6" s="106"/>
      <c r="N6" s="113"/>
      <c r="O6" s="113"/>
      <c r="P6" s="113"/>
      <c r="Q6" s="113"/>
      <c r="R6" s="113"/>
      <c r="S6" s="110"/>
      <c r="T6" s="212"/>
      <c r="U6" s="212"/>
      <c r="V6" s="114"/>
      <c r="W6" s="114"/>
      <c r="X6" s="114"/>
      <c r="Y6" s="114"/>
      <c r="Z6" s="176"/>
      <c r="AA6" s="176"/>
      <c r="AB6" s="216"/>
      <c r="AC6" s="217"/>
      <c r="AD6" s="217"/>
      <c r="AE6" s="114"/>
      <c r="AF6" s="114"/>
      <c r="AG6" s="114"/>
    </row>
    <row r="7" spans="1:33" s="117" customFormat="1" ht="21.75" customHeight="1" x14ac:dyDescent="0.3">
      <c r="A7" s="272"/>
      <c r="B7" s="414"/>
      <c r="C7" s="414"/>
      <c r="D7" s="414"/>
      <c r="E7" s="414"/>
      <c r="F7" s="414"/>
      <c r="G7" s="106"/>
      <c r="H7" s="388" t="s">
        <v>248</v>
      </c>
      <c r="I7" s="389"/>
      <c r="J7" s="390"/>
      <c r="K7" s="106"/>
      <c r="L7" s="115"/>
      <c r="M7" s="115"/>
      <c r="N7" s="115"/>
      <c r="O7" s="115"/>
      <c r="P7" s="115"/>
      <c r="Q7" s="115"/>
      <c r="R7" s="115"/>
      <c r="S7" s="115"/>
      <c r="T7" s="218"/>
      <c r="U7" s="218"/>
      <c r="V7" s="114"/>
      <c r="W7" s="114"/>
      <c r="X7" s="114"/>
      <c r="Y7" s="114"/>
      <c r="Z7" s="176"/>
      <c r="AA7" s="176"/>
      <c r="AB7" s="176"/>
      <c r="AC7" s="176"/>
      <c r="AD7" s="217">
        <f>SUM(AD1:AD5)</f>
        <v>22</v>
      </c>
      <c r="AE7" s="114"/>
      <c r="AF7" s="114"/>
      <c r="AG7" s="114"/>
    </row>
    <row r="8" spans="1:33" s="117" customFormat="1" ht="21.75" customHeight="1" x14ac:dyDescent="0.3">
      <c r="A8" s="272"/>
      <c r="B8" s="414"/>
      <c r="C8" s="414"/>
      <c r="D8" s="414"/>
      <c r="E8" s="414"/>
      <c r="F8" s="414"/>
      <c r="G8" s="106"/>
      <c r="H8" s="418" t="s">
        <v>247</v>
      </c>
      <c r="I8" s="419"/>
      <c r="J8" s="420"/>
      <c r="K8" s="106"/>
      <c r="L8" s="115"/>
      <c r="M8" s="115"/>
      <c r="N8" s="115"/>
      <c r="O8" s="115"/>
      <c r="P8" s="115"/>
      <c r="Q8" s="115"/>
      <c r="R8" s="115"/>
      <c r="S8" s="115"/>
      <c r="T8" s="218"/>
      <c r="U8" s="218"/>
      <c r="V8" s="114"/>
      <c r="W8" s="114"/>
      <c r="X8" s="114"/>
      <c r="Y8" s="114"/>
      <c r="Z8" s="114"/>
      <c r="AA8" s="114"/>
      <c r="AB8" s="114"/>
      <c r="AC8" s="114"/>
      <c r="AD8" s="114"/>
      <c r="AE8" s="114"/>
      <c r="AF8" s="114"/>
      <c r="AG8" s="114"/>
    </row>
    <row r="9" spans="1:33" s="117" customFormat="1" ht="21.75" customHeight="1" x14ac:dyDescent="0.3">
      <c r="A9" s="273"/>
      <c r="B9" s="414"/>
      <c r="C9" s="414"/>
      <c r="D9" s="414"/>
      <c r="E9" s="414"/>
      <c r="F9" s="414"/>
      <c r="G9" s="106"/>
      <c r="H9" s="418" t="s">
        <v>111</v>
      </c>
      <c r="I9" s="419"/>
      <c r="J9" s="420"/>
      <c r="K9" s="106"/>
      <c r="L9" s="115"/>
      <c r="M9" s="115"/>
      <c r="N9" s="115"/>
      <c r="O9" s="115"/>
      <c r="P9" s="115"/>
      <c r="Q9" s="115"/>
      <c r="R9" s="115"/>
      <c r="S9" s="115"/>
      <c r="T9" s="218"/>
      <c r="U9" s="218"/>
      <c r="V9" s="114"/>
      <c r="W9" s="114"/>
      <c r="X9" s="114"/>
      <c r="Y9" s="114"/>
      <c r="Z9" s="114"/>
      <c r="AA9" s="114"/>
      <c r="AB9" s="114"/>
      <c r="AC9" s="114"/>
      <c r="AD9" s="114"/>
      <c r="AE9" s="114"/>
      <c r="AF9" s="114"/>
      <c r="AG9" s="114"/>
    </row>
    <row r="10" spans="1:33" s="117" customFormat="1" ht="17.25" customHeight="1" x14ac:dyDescent="0.3">
      <c r="A10" s="273"/>
      <c r="B10" s="106"/>
      <c r="C10" s="106"/>
      <c r="D10" s="108"/>
      <c r="E10" s="106"/>
      <c r="F10" s="331"/>
      <c r="G10" s="106"/>
      <c r="H10" s="421" t="s">
        <v>116</v>
      </c>
      <c r="I10" s="421"/>
      <c r="J10" s="421"/>
      <c r="K10" s="106"/>
      <c r="L10" s="115"/>
      <c r="M10" s="115"/>
      <c r="N10" s="115"/>
      <c r="O10" s="115"/>
      <c r="P10" s="115"/>
      <c r="Q10" s="115"/>
      <c r="R10" s="115"/>
      <c r="S10" s="115"/>
      <c r="T10" s="218"/>
      <c r="U10" s="218"/>
      <c r="V10" s="114"/>
      <c r="W10" s="114"/>
      <c r="X10" s="114"/>
      <c r="Y10" s="114"/>
      <c r="Z10" s="114"/>
      <c r="AA10" s="114"/>
      <c r="AB10" s="114"/>
      <c r="AC10" s="114"/>
      <c r="AD10" s="114"/>
      <c r="AE10" s="114"/>
      <c r="AF10" s="114"/>
      <c r="AG10" s="114"/>
    </row>
    <row r="11" spans="1:33" s="124" customFormat="1" ht="51.75" customHeight="1" x14ac:dyDescent="0.35">
      <c r="A11" s="274"/>
      <c r="B11" s="409" t="s">
        <v>176</v>
      </c>
      <c r="C11" s="410"/>
      <c r="D11" s="410"/>
      <c r="E11" s="410"/>
      <c r="F11" s="410"/>
      <c r="G11" s="120"/>
      <c r="H11" s="413">
        <f>IF(AND(H21="NC",H31="NC",H51="NC",H67="NC"),"NC",IFERROR(SUMPRODUCT(AC1:AC5,AD1:AD5)/AD7,"-"))</f>
        <v>1.5</v>
      </c>
      <c r="I11" s="413"/>
      <c r="J11" s="413"/>
      <c r="K11" s="121"/>
      <c r="L11" s="122"/>
      <c r="M11" s="122"/>
      <c r="N11" s="121"/>
      <c r="O11" s="121"/>
      <c r="P11" s="121"/>
      <c r="Q11" s="121"/>
      <c r="R11" s="121"/>
      <c r="S11" s="122"/>
      <c r="T11" s="122"/>
      <c r="U11" s="122"/>
      <c r="V11" s="122"/>
      <c r="W11" s="122"/>
      <c r="X11" s="122"/>
      <c r="Y11" s="122"/>
      <c r="Z11" s="123"/>
      <c r="AA11" s="123"/>
      <c r="AB11" s="123"/>
      <c r="AC11" s="123"/>
      <c r="AD11" s="123"/>
      <c r="AE11" s="123"/>
      <c r="AF11" s="123"/>
      <c r="AG11" s="123"/>
    </row>
    <row r="12" spans="1:33" s="117" customFormat="1" ht="18" customHeight="1" thickBot="1" x14ac:dyDescent="0.3">
      <c r="A12" s="273"/>
      <c r="B12" s="115"/>
      <c r="C12" s="115"/>
      <c r="D12" s="115"/>
      <c r="E12" s="115"/>
      <c r="F12" s="332"/>
      <c r="G12" s="125"/>
      <c r="H12" s="425"/>
      <c r="I12" s="425"/>
      <c r="J12" s="425"/>
      <c r="K12" s="106"/>
      <c r="L12" s="106"/>
      <c r="M12" s="106"/>
      <c r="N12" s="114"/>
      <c r="O12" s="126"/>
      <c r="P12" s="114"/>
      <c r="Q12" s="114"/>
      <c r="R12" s="106"/>
      <c r="S12" s="114"/>
      <c r="T12" s="219"/>
      <c r="U12" s="219"/>
      <c r="V12" s="114"/>
      <c r="W12" s="114"/>
      <c r="X12" s="114"/>
      <c r="Y12" s="114"/>
      <c r="Z12" s="114"/>
      <c r="AA12" s="114"/>
      <c r="AB12" s="114"/>
      <c r="AC12" s="114"/>
      <c r="AD12" s="114"/>
      <c r="AE12" s="114"/>
      <c r="AF12" s="114"/>
      <c r="AG12" s="114"/>
    </row>
    <row r="13" spans="1:33" s="180" customFormat="1" ht="21" customHeight="1" thickTop="1" x14ac:dyDescent="0.2">
      <c r="A13" s="273"/>
      <c r="B13" s="400" t="s">
        <v>177</v>
      </c>
      <c r="C13" s="401"/>
      <c r="D13" s="401"/>
      <c r="E13" s="401"/>
      <c r="F13" s="401"/>
      <c r="G13" s="401"/>
      <c r="H13" s="401"/>
      <c r="I13" s="401"/>
      <c r="J13" s="402"/>
      <c r="K13" s="106"/>
      <c r="L13" s="106"/>
      <c r="M13" s="106"/>
      <c r="R13" s="181"/>
      <c r="S13" s="181"/>
      <c r="T13" s="220"/>
      <c r="U13" s="220"/>
      <c r="V13" s="181"/>
      <c r="W13" s="181"/>
      <c r="X13" s="181"/>
      <c r="Y13" s="181"/>
      <c r="Z13" s="181"/>
      <c r="AA13" s="181"/>
      <c r="AB13" s="181"/>
      <c r="AC13" s="181"/>
      <c r="AD13" s="181"/>
      <c r="AE13" s="181"/>
      <c r="AF13" s="181"/>
      <c r="AG13" s="181"/>
    </row>
    <row r="14" spans="1:33" s="180" customFormat="1" ht="21" customHeight="1" x14ac:dyDescent="0.25">
      <c r="A14" s="274"/>
      <c r="B14" s="403"/>
      <c r="C14" s="404"/>
      <c r="D14" s="404"/>
      <c r="E14" s="404"/>
      <c r="F14" s="404"/>
      <c r="G14" s="404"/>
      <c r="H14" s="404"/>
      <c r="I14" s="404"/>
      <c r="J14" s="405"/>
      <c r="K14" s="106"/>
      <c r="L14" s="106"/>
      <c r="M14" s="106"/>
      <c r="N14" s="106"/>
      <c r="O14" s="181"/>
      <c r="P14" s="181"/>
      <c r="Q14" s="181"/>
      <c r="R14" s="181"/>
      <c r="S14" s="181"/>
      <c r="T14" s="220"/>
      <c r="U14" s="220"/>
      <c r="V14" s="179"/>
      <c r="W14" s="179"/>
      <c r="X14" s="179"/>
      <c r="Y14" s="181"/>
      <c r="Z14" s="181"/>
      <c r="AA14" s="181"/>
      <c r="AB14" s="181"/>
      <c r="AC14" s="181"/>
      <c r="AD14" s="181"/>
      <c r="AE14" s="181"/>
      <c r="AF14" s="181"/>
      <c r="AG14" s="181"/>
    </row>
    <row r="15" spans="1:33" s="180" customFormat="1" ht="21" customHeight="1" x14ac:dyDescent="0.25">
      <c r="A15" s="274"/>
      <c r="B15" s="403"/>
      <c r="C15" s="404"/>
      <c r="D15" s="404"/>
      <c r="E15" s="404"/>
      <c r="F15" s="404"/>
      <c r="G15" s="404"/>
      <c r="H15" s="404"/>
      <c r="I15" s="404"/>
      <c r="J15" s="405"/>
      <c r="K15" s="179"/>
      <c r="V15" s="181"/>
      <c r="W15" s="181"/>
      <c r="X15" s="181"/>
      <c r="Y15" s="181"/>
      <c r="Z15" s="181"/>
      <c r="AA15" s="181"/>
      <c r="AB15" s="181"/>
      <c r="AC15" s="181"/>
      <c r="AD15" s="181"/>
      <c r="AE15" s="181"/>
      <c r="AF15" s="181"/>
      <c r="AG15" s="181"/>
    </row>
    <row r="16" spans="1:33" s="180" customFormat="1" ht="21" customHeight="1" x14ac:dyDescent="0.25">
      <c r="A16" s="274"/>
      <c r="B16" s="403"/>
      <c r="C16" s="404"/>
      <c r="D16" s="404"/>
      <c r="E16" s="404"/>
      <c r="F16" s="404"/>
      <c r="G16" s="404"/>
      <c r="H16" s="404"/>
      <c r="I16" s="404"/>
      <c r="J16" s="405"/>
      <c r="K16" s="179"/>
      <c r="V16" s="181"/>
      <c r="W16" s="181"/>
      <c r="X16" s="181"/>
      <c r="Y16" s="181"/>
      <c r="Z16" s="181"/>
      <c r="AA16" s="181"/>
      <c r="AB16" s="181"/>
      <c r="AC16" s="181"/>
      <c r="AD16" s="181"/>
      <c r="AE16" s="181"/>
      <c r="AF16" s="181"/>
      <c r="AG16" s="181"/>
    </row>
    <row r="17" spans="1:33" s="179" customFormat="1" ht="21" customHeight="1" x14ac:dyDescent="0.25">
      <c r="A17" s="273"/>
      <c r="B17" s="403"/>
      <c r="C17" s="404"/>
      <c r="D17" s="404"/>
      <c r="E17" s="404"/>
      <c r="F17" s="404"/>
      <c r="G17" s="404"/>
      <c r="H17" s="404"/>
      <c r="I17" s="404"/>
      <c r="J17" s="405"/>
      <c r="V17" s="181"/>
      <c r="W17" s="181"/>
      <c r="X17" s="181"/>
    </row>
    <row r="18" spans="1:33" s="180" customFormat="1" ht="21" customHeight="1" x14ac:dyDescent="0.25">
      <c r="A18" s="275"/>
      <c r="B18" s="403"/>
      <c r="C18" s="404"/>
      <c r="D18" s="404"/>
      <c r="E18" s="404"/>
      <c r="F18" s="404"/>
      <c r="G18" s="404"/>
      <c r="H18" s="404"/>
      <c r="I18" s="404"/>
      <c r="J18" s="405"/>
      <c r="K18" s="179"/>
      <c r="V18" s="181"/>
      <c r="W18" s="181"/>
      <c r="X18" s="181"/>
      <c r="Y18" s="181"/>
      <c r="Z18" s="181"/>
      <c r="AA18" s="181"/>
      <c r="AB18" s="181"/>
      <c r="AC18" s="181"/>
      <c r="AD18" s="181"/>
      <c r="AE18" s="181"/>
      <c r="AF18" s="181"/>
      <c r="AG18" s="181"/>
    </row>
    <row r="19" spans="1:33" s="180" customFormat="1" ht="9.75" customHeight="1" thickBot="1" x14ac:dyDescent="0.3">
      <c r="A19" s="275"/>
      <c r="B19" s="406"/>
      <c r="C19" s="407"/>
      <c r="D19" s="407"/>
      <c r="E19" s="407"/>
      <c r="F19" s="407"/>
      <c r="G19" s="407"/>
      <c r="H19" s="407"/>
      <c r="I19" s="407"/>
      <c r="J19" s="408"/>
      <c r="K19" s="179"/>
      <c r="V19" s="181"/>
      <c r="W19" s="181"/>
      <c r="X19" s="181"/>
      <c r="Y19" s="181"/>
      <c r="Z19" s="181"/>
      <c r="AA19" s="181"/>
      <c r="AB19" s="181"/>
      <c r="AC19" s="181"/>
      <c r="AD19" s="181"/>
      <c r="AE19" s="181"/>
      <c r="AF19" s="181"/>
      <c r="AG19" s="181"/>
    </row>
    <row r="20" spans="1:33" s="117" customFormat="1" ht="30" customHeight="1" thickTop="1" x14ac:dyDescent="0.25">
      <c r="A20" s="275"/>
      <c r="C20" s="114"/>
      <c r="D20" s="139"/>
      <c r="E20" s="114"/>
      <c r="F20" s="183"/>
      <c r="G20" s="114"/>
      <c r="H20" s="184" t="s">
        <v>86</v>
      </c>
      <c r="I20" s="106"/>
      <c r="J20" s="139" t="s">
        <v>85</v>
      </c>
      <c r="K20" s="106"/>
      <c r="V20" s="115"/>
      <c r="W20" s="115"/>
      <c r="X20" s="115"/>
      <c r="Y20" s="114"/>
      <c r="Z20" s="114"/>
      <c r="AA20" s="114"/>
      <c r="AB20" s="114"/>
      <c r="AC20" s="114"/>
      <c r="AD20" s="114"/>
      <c r="AE20" s="114"/>
      <c r="AF20" s="114"/>
      <c r="AG20" s="114"/>
    </row>
    <row r="21" spans="1:33" s="2" customFormat="1" ht="39.950000000000003" customHeight="1" x14ac:dyDescent="0.2">
      <c r="A21" s="276"/>
      <c r="B21" s="137" t="s">
        <v>169</v>
      </c>
      <c r="C21" s="138"/>
      <c r="D21" s="137" t="s">
        <v>84</v>
      </c>
      <c r="E21" s="138"/>
      <c r="F21" s="137" t="s">
        <v>165</v>
      </c>
      <c r="G21" s="138"/>
      <c r="H21" s="140">
        <f>IFERROR(SUMPRODUCT(H23:H28,J23:J28)*3/U29,"NC")</f>
        <v>0</v>
      </c>
      <c r="I21" s="106"/>
      <c r="J21" s="141">
        <f>IF(H21="NC","NC",1)</f>
        <v>1</v>
      </c>
      <c r="K21" s="106"/>
      <c r="L21" s="117"/>
      <c r="M21" s="117"/>
      <c r="N21" s="117"/>
      <c r="O21" s="117"/>
      <c r="P21" s="117"/>
      <c r="Q21" s="117"/>
      <c r="R21" s="117"/>
      <c r="S21" s="117"/>
      <c r="T21" s="117"/>
      <c r="U21" s="117"/>
      <c r="V21" s="114"/>
      <c r="W21" s="3"/>
      <c r="X21" s="3"/>
      <c r="Y21" s="3"/>
      <c r="Z21" s="3"/>
      <c r="AA21" s="3"/>
      <c r="AB21" s="3"/>
      <c r="AC21" s="3"/>
      <c r="AD21" s="3"/>
      <c r="AE21" s="3"/>
      <c r="AF21" s="3"/>
      <c r="AG21" s="3"/>
    </row>
    <row r="22" spans="1:33" s="39" customFormat="1" ht="24.95" customHeight="1" thickBot="1" x14ac:dyDescent="0.35">
      <c r="A22" s="276"/>
      <c r="B22" s="206"/>
      <c r="C22" s="207"/>
      <c r="D22" s="187" t="s">
        <v>93</v>
      </c>
      <c r="E22" s="188"/>
      <c r="F22" s="187" t="s">
        <v>93</v>
      </c>
      <c r="G22" s="207"/>
      <c r="H22" s="221"/>
      <c r="I22" s="109"/>
      <c r="J22" s="142" t="s">
        <v>122</v>
      </c>
      <c r="K22" s="109"/>
      <c r="L22" s="193"/>
      <c r="M22" s="193"/>
      <c r="N22" s="193"/>
      <c r="O22" s="193"/>
      <c r="P22" s="193"/>
      <c r="Q22" s="193"/>
      <c r="R22" s="193"/>
      <c r="S22" s="193"/>
      <c r="T22" s="193"/>
      <c r="U22" s="193"/>
      <c r="V22" s="159"/>
      <c r="W22" s="37"/>
      <c r="X22" s="37"/>
      <c r="Y22" s="37"/>
      <c r="Z22" s="37"/>
      <c r="AA22" s="37"/>
      <c r="AB22" s="37"/>
      <c r="AC22" s="37"/>
      <c r="AD22" s="37"/>
      <c r="AE22" s="37"/>
      <c r="AF22" s="37"/>
      <c r="AG22" s="37"/>
    </row>
    <row r="23" spans="1:33" s="39" customFormat="1" ht="30.75" thickBot="1" x14ac:dyDescent="0.25">
      <c r="A23" s="277" t="s">
        <v>67</v>
      </c>
      <c r="B23" s="147" t="s">
        <v>178</v>
      </c>
      <c r="C23" s="148"/>
      <c r="D23" s="82"/>
      <c r="E23" s="237"/>
      <c r="F23" s="330"/>
      <c r="G23" s="148"/>
      <c r="H23" s="150" t="str">
        <f>IFERROR(HLOOKUP(D23,$N23:$R24,2,FALSE),"-")</f>
        <v>-</v>
      </c>
      <c r="I23" s="109"/>
      <c r="J23" s="152">
        <f>IF(D23="Non concerné","NC",1)</f>
        <v>1</v>
      </c>
      <c r="K23" s="109"/>
      <c r="L23" s="196" t="s">
        <v>91</v>
      </c>
      <c r="M23" s="197" t="str">
        <f>"Réponses proposées à la question " &amp; A23</f>
        <v>Réponses proposées à la question EF01</v>
      </c>
      <c r="N23" s="241" t="s">
        <v>12</v>
      </c>
      <c r="O23" s="242" t="s">
        <v>11</v>
      </c>
      <c r="P23" s="242"/>
      <c r="Q23" s="242"/>
      <c r="R23" s="158"/>
      <c r="S23" s="159"/>
      <c r="T23" s="222"/>
      <c r="U23" s="222"/>
      <c r="V23" s="159"/>
      <c r="W23" s="37"/>
      <c r="X23" s="37"/>
      <c r="Y23" s="37"/>
      <c r="Z23" s="37"/>
      <c r="AA23" s="37"/>
      <c r="AB23" s="37"/>
      <c r="AC23" s="37"/>
      <c r="AD23" s="37"/>
      <c r="AE23" s="37"/>
      <c r="AF23" s="37"/>
      <c r="AG23" s="37"/>
    </row>
    <row r="24" spans="1:33" s="39" customFormat="1" ht="16.149999999999999" thickBot="1" x14ac:dyDescent="0.3">
      <c r="A24" s="277"/>
      <c r="B24" s="147"/>
      <c r="C24" s="148"/>
      <c r="D24" s="244"/>
      <c r="E24" s="237"/>
      <c r="F24" s="237"/>
      <c r="G24" s="148"/>
      <c r="H24" s="160"/>
      <c r="I24" s="109"/>
      <c r="J24" s="224"/>
      <c r="K24" s="109"/>
      <c r="L24" s="109"/>
      <c r="M24" s="197" t="s">
        <v>90</v>
      </c>
      <c r="N24" s="248">
        <v>0</v>
      </c>
      <c r="O24" s="249">
        <v>1</v>
      </c>
      <c r="P24" s="249"/>
      <c r="Q24" s="249"/>
      <c r="R24" s="227"/>
      <c r="S24" s="193"/>
      <c r="T24" s="222">
        <f>MAX(N24:R24)</f>
        <v>1</v>
      </c>
      <c r="U24" s="222">
        <f>IFERROR(T24*J23,0)</f>
        <v>1</v>
      </c>
      <c r="V24" s="159"/>
      <c r="W24" s="37"/>
      <c r="X24" s="37"/>
      <c r="Y24" s="37"/>
      <c r="Z24" s="37"/>
      <c r="AA24" s="37"/>
      <c r="AB24" s="37"/>
      <c r="AC24" s="37"/>
      <c r="AD24" s="37"/>
      <c r="AE24" s="37"/>
      <c r="AF24" s="37"/>
      <c r="AG24" s="37"/>
    </row>
    <row r="25" spans="1:33" s="39" customFormat="1" ht="30.6" thickBot="1" x14ac:dyDescent="0.3">
      <c r="A25" s="277"/>
      <c r="B25" s="147" t="s">
        <v>162</v>
      </c>
      <c r="C25" s="237"/>
      <c r="D25" s="82"/>
      <c r="E25" s="237"/>
      <c r="F25" s="330"/>
      <c r="G25" s="237"/>
      <c r="H25" s="238" t="str">
        <f>IFERROR(HLOOKUP(D25,$N25:$R26,2,FALSE),"-")</f>
        <v>-</v>
      </c>
      <c r="I25" s="239"/>
      <c r="J25" s="152">
        <f>IF(D25="Non concerné","NC",1)</f>
        <v>1</v>
      </c>
      <c r="K25" s="239"/>
      <c r="L25" s="239"/>
      <c r="M25" s="240"/>
      <c r="N25" s="241" t="s">
        <v>12</v>
      </c>
      <c r="O25" s="242" t="s">
        <v>11</v>
      </c>
      <c r="P25" s="242"/>
      <c r="Q25" s="242"/>
      <c r="R25" s="243"/>
      <c r="S25" s="193"/>
      <c r="T25" s="222"/>
      <c r="U25" s="222"/>
      <c r="V25" s="159"/>
      <c r="W25" s="37"/>
      <c r="X25" s="37"/>
      <c r="Y25" s="37"/>
      <c r="Z25" s="37"/>
      <c r="AA25" s="37"/>
      <c r="AB25" s="37"/>
      <c r="AC25" s="37"/>
      <c r="AD25" s="37"/>
      <c r="AE25" s="37"/>
      <c r="AF25" s="37"/>
      <c r="AG25" s="37"/>
    </row>
    <row r="26" spans="1:33" s="39" customFormat="1" ht="16.149999999999999" thickBot="1" x14ac:dyDescent="0.3">
      <c r="A26" s="277"/>
      <c r="B26" s="236"/>
      <c r="C26" s="237"/>
      <c r="D26" s="244"/>
      <c r="E26" s="237"/>
      <c r="F26" s="237"/>
      <c r="G26" s="237"/>
      <c r="H26" s="246"/>
      <c r="I26" s="239"/>
      <c r="J26" s="247"/>
      <c r="K26" s="239"/>
      <c r="L26" s="239"/>
      <c r="M26" s="240"/>
      <c r="N26" s="248">
        <v>0</v>
      </c>
      <c r="O26" s="249">
        <v>1</v>
      </c>
      <c r="P26" s="249"/>
      <c r="Q26" s="249"/>
      <c r="R26" s="250"/>
      <c r="S26" s="193"/>
      <c r="T26" s="222">
        <f>MAX(N26:R26)</f>
        <v>1</v>
      </c>
      <c r="U26" s="222">
        <f>IFERROR(T26*J25,0)</f>
        <v>1</v>
      </c>
      <c r="V26" s="159"/>
      <c r="W26" s="37"/>
      <c r="X26" s="37"/>
      <c r="Y26" s="37"/>
      <c r="Z26" s="37"/>
      <c r="AA26" s="37"/>
      <c r="AB26" s="37"/>
      <c r="AC26" s="37"/>
      <c r="AD26" s="37"/>
      <c r="AE26" s="37"/>
      <c r="AF26" s="37"/>
      <c r="AG26" s="37"/>
    </row>
    <row r="27" spans="1:33" s="39" customFormat="1" ht="45.75" thickBot="1" x14ac:dyDescent="0.25">
      <c r="A27" s="277"/>
      <c r="B27" s="147" t="s">
        <v>212</v>
      </c>
      <c r="C27" s="237"/>
      <c r="D27" s="82" t="s">
        <v>94</v>
      </c>
      <c r="E27" s="237"/>
      <c r="F27" s="330"/>
      <c r="G27" s="237"/>
      <c r="H27" s="238" t="str">
        <f>IFERROR(HLOOKUP(D27,$N27:$R28,2,FALSE),"-")</f>
        <v>NC</v>
      </c>
      <c r="I27" s="239"/>
      <c r="J27" s="152" t="str">
        <f>IF(D27="Non concerné","NC",1)</f>
        <v>NC</v>
      </c>
      <c r="K27" s="239"/>
      <c r="L27" s="239"/>
      <c r="M27" s="251"/>
      <c r="N27" s="252" t="s">
        <v>94</v>
      </c>
      <c r="O27" s="253" t="s">
        <v>12</v>
      </c>
      <c r="P27" s="253" t="s">
        <v>11</v>
      </c>
      <c r="Q27" s="253"/>
      <c r="R27" s="254"/>
      <c r="S27" s="193"/>
      <c r="T27" s="222"/>
      <c r="U27" s="222"/>
      <c r="V27" s="159"/>
      <c r="W27" s="37"/>
      <c r="X27" s="37"/>
      <c r="Y27" s="37"/>
      <c r="Z27" s="37"/>
      <c r="AA27" s="37"/>
      <c r="AB27" s="37"/>
      <c r="AC27" s="37"/>
      <c r="AD27" s="37"/>
      <c r="AE27" s="37"/>
      <c r="AF27" s="37"/>
      <c r="AG27" s="37"/>
    </row>
    <row r="28" spans="1:33" s="39" customFormat="1" ht="15.75" x14ac:dyDescent="0.2">
      <c r="A28" s="277"/>
      <c r="B28" s="236"/>
      <c r="C28" s="237"/>
      <c r="D28" s="244"/>
      <c r="E28" s="237"/>
      <c r="F28" s="237"/>
      <c r="G28" s="237"/>
      <c r="H28" s="246"/>
      <c r="I28" s="239"/>
      <c r="J28" s="247"/>
      <c r="K28" s="239"/>
      <c r="L28" s="239"/>
      <c r="M28" s="240"/>
      <c r="N28" s="248" t="s">
        <v>98</v>
      </c>
      <c r="O28" s="249">
        <v>0</v>
      </c>
      <c r="P28" s="249">
        <v>1</v>
      </c>
      <c r="Q28" s="249"/>
      <c r="R28" s="250"/>
      <c r="S28" s="193"/>
      <c r="T28" s="222">
        <f>MAX(N28:R28)</f>
        <v>1</v>
      </c>
      <c r="U28" s="222">
        <f>IFERROR(T28*J27,0)</f>
        <v>0</v>
      </c>
      <c r="V28" s="159"/>
      <c r="W28" s="37"/>
      <c r="X28" s="37"/>
      <c r="Y28" s="37"/>
      <c r="Z28" s="37"/>
      <c r="AA28" s="37"/>
      <c r="AB28" s="37"/>
      <c r="AC28" s="37"/>
      <c r="AD28" s="37"/>
      <c r="AE28" s="37"/>
      <c r="AF28" s="37"/>
      <c r="AG28" s="37"/>
    </row>
    <row r="29" spans="1:33" s="39" customFormat="1" ht="60" customHeight="1" x14ac:dyDescent="0.2">
      <c r="A29" s="277"/>
      <c r="B29" s="398" t="s">
        <v>197</v>
      </c>
      <c r="C29" s="398"/>
      <c r="D29" s="398"/>
      <c r="E29" s="84"/>
      <c r="F29" s="330"/>
      <c r="G29" s="159"/>
      <c r="K29" s="109"/>
      <c r="L29" s="109"/>
      <c r="M29" s="109"/>
      <c r="N29" s="109"/>
      <c r="O29" s="159"/>
      <c r="P29" s="159"/>
      <c r="Q29" s="159"/>
      <c r="R29" s="159"/>
      <c r="S29" s="193"/>
      <c r="T29" s="222">
        <f>SUM(T24:T28)</f>
        <v>3</v>
      </c>
      <c r="U29" s="222">
        <f>SUM(U24:U28)</f>
        <v>2</v>
      </c>
      <c r="V29" s="159"/>
      <c r="W29" s="37"/>
      <c r="X29" s="37"/>
      <c r="Y29" s="37"/>
      <c r="Z29" s="37"/>
      <c r="AA29" s="37"/>
      <c r="AB29" s="37"/>
      <c r="AC29" s="37"/>
      <c r="AD29" s="37"/>
      <c r="AE29" s="37"/>
      <c r="AF29" s="37"/>
      <c r="AG29" s="37"/>
    </row>
    <row r="30" spans="1:33" s="80" customFormat="1" ht="31.5" x14ac:dyDescent="0.2">
      <c r="A30" s="277"/>
      <c r="B30" s="193"/>
      <c r="C30" s="159"/>
      <c r="D30" s="208"/>
      <c r="E30" s="159"/>
      <c r="F30" s="148"/>
      <c r="G30" s="159"/>
      <c r="H30" s="160" t="s">
        <v>86</v>
      </c>
      <c r="I30" s="109"/>
      <c r="J30" s="149" t="s">
        <v>85</v>
      </c>
      <c r="K30" s="109"/>
      <c r="L30" s="109"/>
      <c r="M30" s="109"/>
      <c r="N30" s="109"/>
      <c r="O30" s="159"/>
      <c r="P30" s="159"/>
      <c r="Q30" s="159"/>
      <c r="R30" s="159"/>
      <c r="S30" s="193"/>
      <c r="T30" s="222"/>
      <c r="U30" s="222"/>
      <c r="V30" s="159"/>
      <c r="W30" s="79"/>
      <c r="X30" s="79"/>
      <c r="Y30" s="79"/>
      <c r="Z30" s="79"/>
      <c r="AA30" s="79"/>
      <c r="AB30" s="79"/>
      <c r="AC30" s="79"/>
      <c r="AD30" s="79"/>
      <c r="AE30" s="79"/>
      <c r="AF30" s="79"/>
      <c r="AG30" s="79"/>
    </row>
    <row r="31" spans="1:33" s="2" customFormat="1" ht="39.950000000000003" customHeight="1" x14ac:dyDescent="0.2">
      <c r="A31" s="276"/>
      <c r="B31" s="137" t="s">
        <v>174</v>
      </c>
      <c r="C31" s="138"/>
      <c r="D31" s="137" t="s">
        <v>84</v>
      </c>
      <c r="E31" s="138"/>
      <c r="F31" s="137" t="s">
        <v>165</v>
      </c>
      <c r="G31" s="138"/>
      <c r="H31" s="140">
        <f>IFERROR(SUMPRODUCT(H33:H48,J33:J48)*3/U49,"NC")</f>
        <v>3</v>
      </c>
      <c r="I31" s="106"/>
      <c r="J31" s="141">
        <f>IF(H31="NC","NC",10)</f>
        <v>10</v>
      </c>
      <c r="K31" s="106"/>
      <c r="L31" s="117"/>
      <c r="M31" s="117"/>
      <c r="N31" s="117"/>
      <c r="O31" s="117"/>
      <c r="P31" s="117"/>
      <c r="Q31" s="117"/>
      <c r="R31" s="117"/>
      <c r="S31" s="117"/>
      <c r="T31" s="117"/>
      <c r="U31" s="117"/>
      <c r="V31" s="114"/>
      <c r="W31" s="3"/>
      <c r="X31" s="3"/>
      <c r="Y31" s="3"/>
      <c r="Z31" s="3"/>
      <c r="AA31" s="3"/>
      <c r="AB31" s="3"/>
      <c r="AC31" s="3"/>
      <c r="AD31" s="3"/>
      <c r="AE31" s="3"/>
      <c r="AF31" s="3"/>
      <c r="AG31" s="3"/>
    </row>
    <row r="32" spans="1:33" s="39" customFormat="1" ht="26.25" thickBot="1" x14ac:dyDescent="0.25">
      <c r="A32" s="277"/>
      <c r="B32" s="206"/>
      <c r="C32" s="207"/>
      <c r="D32" s="187" t="s">
        <v>93</v>
      </c>
      <c r="E32" s="188"/>
      <c r="F32" s="187" t="s">
        <v>93</v>
      </c>
      <c r="G32" s="207"/>
      <c r="H32" s="221"/>
      <c r="I32" s="109"/>
      <c r="J32" s="142" t="s">
        <v>122</v>
      </c>
      <c r="K32" s="109"/>
      <c r="L32" s="109"/>
      <c r="M32" s="109"/>
      <c r="N32" s="109"/>
      <c r="O32" s="159"/>
      <c r="P32" s="159"/>
      <c r="Q32" s="159"/>
      <c r="R32" s="159"/>
      <c r="S32" s="159"/>
      <c r="T32" s="222"/>
      <c r="U32" s="222"/>
      <c r="V32" s="159"/>
      <c r="W32" s="37"/>
      <c r="X32" s="37"/>
      <c r="Y32" s="37"/>
      <c r="Z32" s="37"/>
      <c r="AA32" s="37"/>
      <c r="AB32" s="37"/>
      <c r="AC32" s="37"/>
      <c r="AD32" s="37"/>
      <c r="AE32" s="37"/>
      <c r="AF32" s="37"/>
      <c r="AG32" s="37"/>
    </row>
    <row r="33" spans="1:33" s="39" customFormat="1" ht="45.75" thickBot="1" x14ac:dyDescent="0.25">
      <c r="A33" s="277" t="s">
        <v>67</v>
      </c>
      <c r="B33" s="147" t="s">
        <v>172</v>
      </c>
      <c r="C33" s="148"/>
      <c r="D33" s="82" t="s">
        <v>11</v>
      </c>
      <c r="E33" s="237"/>
      <c r="F33" s="330" t="s">
        <v>281</v>
      </c>
      <c r="G33" s="148"/>
      <c r="H33" s="150">
        <f>IFERROR(HLOOKUP(D33,$N33:$R34,2,FALSE),"-")</f>
        <v>1</v>
      </c>
      <c r="I33" s="109"/>
      <c r="J33" s="152">
        <f>IF(D33="Non concerné","NC",1)</f>
        <v>1</v>
      </c>
      <c r="K33" s="109"/>
      <c r="L33" s="196" t="s">
        <v>91</v>
      </c>
      <c r="M33" s="197" t="str">
        <f>"Réponses proposées à la question " &amp; A33</f>
        <v>Réponses proposées à la question EF01</v>
      </c>
      <c r="N33" s="229" t="s">
        <v>12</v>
      </c>
      <c r="O33" s="201" t="s">
        <v>11</v>
      </c>
      <c r="P33" s="201"/>
      <c r="Q33" s="157"/>
      <c r="R33" s="158"/>
      <c r="S33" s="159"/>
      <c r="T33" s="222"/>
      <c r="U33" s="222"/>
      <c r="V33" s="159"/>
      <c r="W33" s="37"/>
      <c r="X33" s="37"/>
      <c r="Y33" s="37"/>
      <c r="Z33" s="37"/>
      <c r="AA33" s="37"/>
      <c r="AB33" s="37"/>
      <c r="AC33" s="37"/>
      <c r="AD33" s="37"/>
      <c r="AE33" s="37"/>
      <c r="AF33" s="37"/>
      <c r="AG33" s="37"/>
    </row>
    <row r="34" spans="1:33" s="39" customFormat="1" ht="16.5" thickBot="1" x14ac:dyDescent="0.25">
      <c r="A34" s="277"/>
      <c r="B34" s="147"/>
      <c r="C34" s="148"/>
      <c r="D34" s="244"/>
      <c r="E34" s="237"/>
      <c r="F34" s="237"/>
      <c r="G34" s="148"/>
      <c r="H34" s="160"/>
      <c r="I34" s="109"/>
      <c r="J34" s="149"/>
      <c r="K34" s="109"/>
      <c r="L34" s="109"/>
      <c r="M34" s="197" t="s">
        <v>90</v>
      </c>
      <c r="N34" s="161">
        <v>0</v>
      </c>
      <c r="O34" s="163">
        <v>1</v>
      </c>
      <c r="P34" s="163"/>
      <c r="Q34" s="163"/>
      <c r="R34" s="164"/>
      <c r="S34" s="159"/>
      <c r="T34" s="222">
        <f>MAX(N34:R34)</f>
        <v>1</v>
      </c>
      <c r="U34" s="222">
        <f>IFERROR(T34*J33,0)</f>
        <v>1</v>
      </c>
      <c r="V34" s="159"/>
      <c r="W34" s="37"/>
      <c r="X34" s="37"/>
      <c r="Y34" s="37"/>
      <c r="Z34" s="37"/>
      <c r="AA34" s="37"/>
      <c r="AB34" s="37"/>
      <c r="AC34" s="37"/>
      <c r="AD34" s="37"/>
      <c r="AE34" s="37"/>
      <c r="AF34" s="37"/>
      <c r="AG34" s="37"/>
    </row>
    <row r="35" spans="1:33" s="80" customFormat="1" ht="45.75" thickBot="1" x14ac:dyDescent="0.25">
      <c r="A35" s="277" t="s">
        <v>68</v>
      </c>
      <c r="B35" s="147" t="s">
        <v>173</v>
      </c>
      <c r="C35" s="148"/>
      <c r="D35" s="82" t="s">
        <v>11</v>
      </c>
      <c r="E35" s="237"/>
      <c r="F35" s="330" t="s">
        <v>283</v>
      </c>
      <c r="G35" s="148"/>
      <c r="H35" s="150">
        <f>IFERROR(HLOOKUP(D35,$N35:$R36,2,FALSE),"-")</f>
        <v>1</v>
      </c>
      <c r="I35" s="109"/>
      <c r="J35" s="152">
        <f>IF(D35="Non concerné","NC",1)</f>
        <v>1</v>
      </c>
      <c r="K35" s="109"/>
      <c r="L35" s="196" t="s">
        <v>91</v>
      </c>
      <c r="M35" s="197" t="str">
        <f>"Réponses proposées à la question " &amp; A35</f>
        <v>Réponses proposées à la question EF02</v>
      </c>
      <c r="N35" s="229" t="s">
        <v>12</v>
      </c>
      <c r="O35" s="201" t="s">
        <v>11</v>
      </c>
      <c r="P35" s="201"/>
      <c r="Q35" s="157"/>
      <c r="R35" s="158"/>
      <c r="S35" s="159"/>
      <c r="T35" s="222"/>
      <c r="U35" s="222"/>
      <c r="V35" s="159"/>
      <c r="W35" s="79"/>
      <c r="X35" s="79"/>
      <c r="Y35" s="79"/>
      <c r="Z35" s="79"/>
      <c r="AA35" s="79"/>
      <c r="AB35" s="79"/>
      <c r="AC35" s="79"/>
      <c r="AD35" s="79"/>
      <c r="AE35" s="79"/>
      <c r="AF35" s="79"/>
      <c r="AG35" s="79"/>
    </row>
    <row r="36" spans="1:33" s="80" customFormat="1" ht="16.5" thickBot="1" x14ac:dyDescent="0.25">
      <c r="A36" s="277"/>
      <c r="B36" s="147"/>
      <c r="C36" s="148"/>
      <c r="D36" s="244"/>
      <c r="E36" s="237"/>
      <c r="F36" s="237"/>
      <c r="G36" s="148"/>
      <c r="H36" s="160"/>
      <c r="I36" s="109"/>
      <c r="J36" s="149"/>
      <c r="K36" s="109"/>
      <c r="L36" s="109"/>
      <c r="M36" s="197" t="s">
        <v>90</v>
      </c>
      <c r="N36" s="161">
        <v>0</v>
      </c>
      <c r="O36" s="163">
        <v>1</v>
      </c>
      <c r="P36" s="163"/>
      <c r="Q36" s="163"/>
      <c r="R36" s="164"/>
      <c r="S36" s="159"/>
      <c r="T36" s="222">
        <f>MAX(N36:R36)</f>
        <v>1</v>
      </c>
      <c r="U36" s="222">
        <f>IFERROR(T36*J35,0)</f>
        <v>1</v>
      </c>
      <c r="V36" s="159"/>
      <c r="W36" s="79"/>
      <c r="X36" s="79"/>
      <c r="Y36" s="79"/>
      <c r="Z36" s="79"/>
      <c r="AA36" s="79"/>
      <c r="AB36" s="79"/>
      <c r="AC36" s="79"/>
      <c r="AD36" s="79"/>
      <c r="AE36" s="79"/>
      <c r="AF36" s="79"/>
      <c r="AG36" s="79"/>
    </row>
    <row r="37" spans="1:33" s="80" customFormat="1" ht="43.5" customHeight="1" thickBot="1" x14ac:dyDescent="0.25">
      <c r="A37" s="277" t="s">
        <v>69</v>
      </c>
      <c r="B37" s="147" t="s">
        <v>175</v>
      </c>
      <c r="C37" s="148"/>
      <c r="D37" s="82" t="s">
        <v>11</v>
      </c>
      <c r="E37" s="237"/>
      <c r="F37" s="330" t="s">
        <v>282</v>
      </c>
      <c r="G37" s="148"/>
      <c r="H37" s="150">
        <f>IFERROR(HLOOKUP(D37,$N37:$R38,2,FALSE),"-")</f>
        <v>1</v>
      </c>
      <c r="I37" s="151"/>
      <c r="J37" s="152">
        <f>IF(D37="Non concerné","NC",3)</f>
        <v>3</v>
      </c>
      <c r="K37" s="151"/>
      <c r="L37" s="153" t="s">
        <v>91</v>
      </c>
      <c r="M37" s="154" t="str">
        <f>"Réponses proposées à la question " &amp; A37</f>
        <v>Réponses proposées à la question EF03</v>
      </c>
      <c r="N37" s="229" t="s">
        <v>12</v>
      </c>
      <c r="O37" s="201" t="s">
        <v>11</v>
      </c>
      <c r="P37" s="201"/>
      <c r="Q37" s="201"/>
      <c r="R37" s="202"/>
      <c r="S37" s="159"/>
      <c r="T37" s="222"/>
      <c r="U37" s="222"/>
      <c r="V37" s="159"/>
      <c r="W37" s="79"/>
      <c r="X37" s="79"/>
      <c r="Y37" s="79"/>
      <c r="Z37" s="79"/>
      <c r="AA37" s="79"/>
      <c r="AB37" s="79"/>
      <c r="AC37" s="79"/>
      <c r="AD37" s="79"/>
      <c r="AE37" s="79"/>
      <c r="AF37" s="79"/>
      <c r="AG37" s="79"/>
    </row>
    <row r="38" spans="1:33" s="39" customFormat="1" ht="16.5" thickBot="1" x14ac:dyDescent="0.25">
      <c r="A38" s="277"/>
      <c r="B38" s="147"/>
      <c r="C38" s="148"/>
      <c r="D38" s="244"/>
      <c r="E38" s="237"/>
      <c r="F38" s="237"/>
      <c r="G38" s="148"/>
      <c r="H38" s="160"/>
      <c r="I38" s="109"/>
      <c r="J38" s="149"/>
      <c r="K38" s="109"/>
      <c r="L38" s="109"/>
      <c r="M38" s="197" t="s">
        <v>90</v>
      </c>
      <c r="N38" s="161">
        <v>0</v>
      </c>
      <c r="O38" s="163">
        <v>1</v>
      </c>
      <c r="P38" s="163"/>
      <c r="Q38" s="163"/>
      <c r="R38" s="164"/>
      <c r="S38" s="159"/>
      <c r="T38" s="222">
        <f>MAX(N38:R38)</f>
        <v>1</v>
      </c>
      <c r="U38" s="222">
        <f>IFERROR(T38*J37,0)</f>
        <v>3</v>
      </c>
      <c r="V38" s="159"/>
      <c r="W38" s="37"/>
      <c r="X38" s="37"/>
      <c r="Y38" s="37"/>
      <c r="Z38" s="37"/>
      <c r="AA38" s="37"/>
      <c r="AB38" s="37"/>
      <c r="AC38" s="37"/>
      <c r="AD38" s="37"/>
      <c r="AE38" s="37"/>
      <c r="AF38" s="37"/>
      <c r="AG38" s="37"/>
    </row>
    <row r="39" spans="1:33" s="39" customFormat="1" ht="30.75" thickBot="1" x14ac:dyDescent="0.25">
      <c r="A39" s="277" t="s">
        <v>70</v>
      </c>
      <c r="B39" s="147" t="s">
        <v>124</v>
      </c>
      <c r="C39" s="148"/>
      <c r="D39" s="82" t="s">
        <v>94</v>
      </c>
      <c r="E39" s="237"/>
      <c r="F39" s="330"/>
      <c r="G39" s="148"/>
      <c r="H39" s="150" t="str">
        <f>IFERROR(HLOOKUP(D39,$N39:$R40,2,FALSE),"-")</f>
        <v>NC</v>
      </c>
      <c r="I39" s="109"/>
      <c r="J39" s="152" t="str">
        <f>IF(D39="Non concerné","NC",1)</f>
        <v>NC</v>
      </c>
      <c r="K39" s="109"/>
      <c r="L39" s="196" t="s">
        <v>91</v>
      </c>
      <c r="M39" s="197" t="str">
        <f>"Réponses proposées à la question " &amp; A39</f>
        <v>Réponses proposées à la question EF04</v>
      </c>
      <c r="N39" s="229" t="s">
        <v>94</v>
      </c>
      <c r="O39" s="201" t="s">
        <v>12</v>
      </c>
      <c r="P39" s="201" t="s">
        <v>11</v>
      </c>
      <c r="Q39" s="201"/>
      <c r="R39" s="202"/>
      <c r="S39" s="159"/>
      <c r="T39" s="222"/>
      <c r="U39" s="222"/>
      <c r="V39" s="159"/>
      <c r="W39" s="37"/>
      <c r="X39" s="37"/>
      <c r="Y39" s="37"/>
      <c r="Z39" s="37"/>
      <c r="AA39" s="37"/>
      <c r="AB39" s="37"/>
      <c r="AC39" s="37"/>
      <c r="AD39" s="37"/>
      <c r="AE39" s="37"/>
      <c r="AF39" s="37"/>
      <c r="AG39" s="37"/>
    </row>
    <row r="40" spans="1:33" s="39" customFormat="1" ht="16.5" thickBot="1" x14ac:dyDescent="0.25">
      <c r="A40" s="277"/>
      <c r="B40" s="147"/>
      <c r="C40" s="148"/>
      <c r="D40" s="244"/>
      <c r="E40" s="237"/>
      <c r="F40" s="237"/>
      <c r="G40" s="148"/>
      <c r="H40" s="160"/>
      <c r="I40" s="109"/>
      <c r="J40" s="149"/>
      <c r="K40" s="109"/>
      <c r="L40" s="109"/>
      <c r="M40" s="197" t="s">
        <v>90</v>
      </c>
      <c r="N40" s="161" t="s">
        <v>98</v>
      </c>
      <c r="O40" s="163">
        <v>0</v>
      </c>
      <c r="P40" s="163">
        <v>1</v>
      </c>
      <c r="Q40" s="163"/>
      <c r="R40" s="164"/>
      <c r="S40" s="159"/>
      <c r="T40" s="222">
        <f>MAX(N40:R40)</f>
        <v>1</v>
      </c>
      <c r="U40" s="222">
        <f>IFERROR(T40*J39,0)</f>
        <v>0</v>
      </c>
      <c r="V40" s="159"/>
      <c r="W40" s="37"/>
      <c r="X40" s="37"/>
      <c r="Y40" s="37"/>
      <c r="Z40" s="37"/>
      <c r="AA40" s="37"/>
      <c r="AB40" s="37"/>
      <c r="AC40" s="37"/>
      <c r="AD40" s="37"/>
      <c r="AE40" s="37"/>
      <c r="AF40" s="37"/>
      <c r="AG40" s="37"/>
    </row>
    <row r="41" spans="1:33" s="39" customFormat="1" ht="30.75" thickBot="1" x14ac:dyDescent="0.25">
      <c r="A41" s="277" t="s">
        <v>71</v>
      </c>
      <c r="B41" s="147" t="s">
        <v>267</v>
      </c>
      <c r="C41" s="148"/>
      <c r="D41" s="82" t="s">
        <v>11</v>
      </c>
      <c r="E41" s="237"/>
      <c r="F41" s="330" t="s">
        <v>284</v>
      </c>
      <c r="G41" s="148"/>
      <c r="H41" s="150">
        <f>IFERROR(HLOOKUP(D41,$N41:$R42,2,FALSE),"-")</f>
        <v>1</v>
      </c>
      <c r="I41" s="109"/>
      <c r="J41" s="152">
        <f>IF(D41="Non concerné","NC",1)</f>
        <v>1</v>
      </c>
      <c r="K41" s="109"/>
      <c r="L41" s="196" t="s">
        <v>91</v>
      </c>
      <c r="M41" s="197" t="str">
        <f>"Réponses proposées à la question " &amp; A41</f>
        <v>Réponses proposées à la question EF06</v>
      </c>
      <c r="N41" s="229" t="s">
        <v>94</v>
      </c>
      <c r="O41" s="201" t="s">
        <v>12</v>
      </c>
      <c r="P41" s="201" t="s">
        <v>11</v>
      </c>
      <c r="Q41" s="201"/>
      <c r="R41" s="202"/>
      <c r="S41" s="159"/>
      <c r="T41" s="222"/>
      <c r="U41" s="222"/>
      <c r="V41" s="159"/>
      <c r="W41" s="37"/>
      <c r="X41" s="37"/>
      <c r="Y41" s="37"/>
      <c r="Z41" s="37"/>
      <c r="AA41" s="37"/>
      <c r="AB41" s="37"/>
      <c r="AC41" s="37"/>
      <c r="AD41" s="37"/>
      <c r="AE41" s="37"/>
      <c r="AF41" s="37"/>
      <c r="AG41" s="37"/>
    </row>
    <row r="42" spans="1:33" s="39" customFormat="1" ht="16.5" thickBot="1" x14ac:dyDescent="0.25">
      <c r="A42" s="277"/>
      <c r="B42" s="147"/>
      <c r="C42" s="148"/>
      <c r="D42" s="244"/>
      <c r="E42" s="237"/>
      <c r="F42" s="237"/>
      <c r="G42" s="148"/>
      <c r="H42" s="160"/>
      <c r="I42" s="109"/>
      <c r="J42" s="149"/>
      <c r="K42" s="109"/>
      <c r="L42" s="109"/>
      <c r="M42" s="197" t="s">
        <v>90</v>
      </c>
      <c r="N42" s="161" t="s">
        <v>98</v>
      </c>
      <c r="O42" s="163">
        <v>0</v>
      </c>
      <c r="P42" s="163">
        <v>1</v>
      </c>
      <c r="Q42" s="163"/>
      <c r="R42" s="164"/>
      <c r="S42" s="159"/>
      <c r="T42" s="222">
        <f>MAX(N42:R42)</f>
        <v>1</v>
      </c>
      <c r="U42" s="222">
        <f>IFERROR(T42*J41,0)</f>
        <v>1</v>
      </c>
      <c r="V42" s="159"/>
      <c r="W42" s="37"/>
      <c r="X42" s="37"/>
      <c r="Y42" s="37"/>
      <c r="Z42" s="37"/>
      <c r="AA42" s="37"/>
      <c r="AB42" s="37"/>
      <c r="AC42" s="37"/>
      <c r="AD42" s="37"/>
      <c r="AE42" s="37"/>
      <c r="AF42" s="37"/>
      <c r="AG42" s="37"/>
    </row>
    <row r="43" spans="1:33" s="39" customFormat="1" ht="45.75" thickBot="1" x14ac:dyDescent="0.25">
      <c r="A43" s="277" t="s">
        <v>72</v>
      </c>
      <c r="B43" s="147" t="s">
        <v>179</v>
      </c>
      <c r="C43" s="148"/>
      <c r="D43" s="82" t="s">
        <v>94</v>
      </c>
      <c r="E43" s="237"/>
      <c r="F43" s="330"/>
      <c r="G43" s="148"/>
      <c r="H43" s="150" t="str">
        <f>IFERROR(HLOOKUP(D43,$N43:$R44,2,FALSE),"-")</f>
        <v>NC</v>
      </c>
      <c r="I43" s="109"/>
      <c r="J43" s="152" t="str">
        <f>IF(D43="Non concerné","NC",1)</f>
        <v>NC</v>
      </c>
      <c r="K43" s="109"/>
      <c r="L43" s="196" t="s">
        <v>91</v>
      </c>
      <c r="M43" s="197" t="str">
        <f>"Réponses proposées à la question " &amp; A43</f>
        <v>Réponses proposées à la question EF07</v>
      </c>
      <c r="N43" s="229" t="s">
        <v>94</v>
      </c>
      <c r="O43" s="201" t="s">
        <v>12</v>
      </c>
      <c r="P43" s="201" t="s">
        <v>11</v>
      </c>
      <c r="Q43" s="201"/>
      <c r="R43" s="202"/>
      <c r="S43" s="159"/>
      <c r="T43" s="222"/>
      <c r="U43" s="222"/>
      <c r="V43" s="159"/>
      <c r="W43" s="37"/>
      <c r="X43" s="37"/>
      <c r="Y43" s="37"/>
      <c r="Z43" s="37"/>
      <c r="AA43" s="37"/>
      <c r="AB43" s="37"/>
      <c r="AC43" s="37"/>
      <c r="AD43" s="37"/>
      <c r="AE43" s="37"/>
      <c r="AF43" s="37"/>
      <c r="AG43" s="37"/>
    </row>
    <row r="44" spans="1:33" s="39" customFormat="1" ht="16.5" thickBot="1" x14ac:dyDescent="0.25">
      <c r="A44" s="277"/>
      <c r="B44" s="147"/>
      <c r="C44" s="148"/>
      <c r="D44" s="244"/>
      <c r="E44" s="237"/>
      <c r="F44" s="237"/>
      <c r="G44" s="148"/>
      <c r="H44" s="160"/>
      <c r="I44" s="109"/>
      <c r="J44" s="149"/>
      <c r="K44" s="109"/>
      <c r="L44" s="109"/>
      <c r="M44" s="197" t="s">
        <v>90</v>
      </c>
      <c r="N44" s="161" t="s">
        <v>98</v>
      </c>
      <c r="O44" s="163">
        <v>0</v>
      </c>
      <c r="P44" s="163">
        <v>1</v>
      </c>
      <c r="Q44" s="163"/>
      <c r="R44" s="164"/>
      <c r="S44" s="159"/>
      <c r="T44" s="222">
        <f>MAX(N44:R44)</f>
        <v>1</v>
      </c>
      <c r="U44" s="222">
        <f>IFERROR(T44*J43,0)</f>
        <v>0</v>
      </c>
      <c r="V44" s="159"/>
      <c r="W44" s="37"/>
      <c r="X44" s="37"/>
      <c r="Y44" s="37"/>
      <c r="Z44" s="37"/>
      <c r="AA44" s="37"/>
      <c r="AB44" s="37"/>
      <c r="AC44" s="37"/>
      <c r="AD44" s="37"/>
      <c r="AE44" s="37"/>
      <c r="AF44" s="37"/>
      <c r="AG44" s="37"/>
    </row>
    <row r="45" spans="1:33" s="39" customFormat="1" ht="45.75" thickBot="1" x14ac:dyDescent="0.25">
      <c r="A45" s="277" t="s">
        <v>73</v>
      </c>
      <c r="B45" s="147" t="s">
        <v>136</v>
      </c>
      <c r="C45" s="148"/>
      <c r="D45" s="82" t="s">
        <v>94</v>
      </c>
      <c r="E45" s="237"/>
      <c r="F45" s="330"/>
      <c r="G45" s="148"/>
      <c r="H45" s="150" t="str">
        <f>IFERROR(HLOOKUP(D45,$N45:$R46,2,FALSE),"-")</f>
        <v>NC</v>
      </c>
      <c r="I45" s="109"/>
      <c r="J45" s="152" t="str">
        <f>IF(D45="Non concerné","NC",1)</f>
        <v>NC</v>
      </c>
      <c r="K45" s="109"/>
      <c r="L45" s="196" t="s">
        <v>91</v>
      </c>
      <c r="M45" s="197" t="str">
        <f>"Réponses proposées à la question " &amp; A45</f>
        <v>Réponses proposées à la question EF08</v>
      </c>
      <c r="N45" s="229" t="s">
        <v>94</v>
      </c>
      <c r="O45" s="201" t="s">
        <v>12</v>
      </c>
      <c r="P45" s="201" t="s">
        <v>11</v>
      </c>
      <c r="Q45" s="201"/>
      <c r="R45" s="202"/>
      <c r="S45" s="159"/>
      <c r="T45" s="222"/>
      <c r="U45" s="222"/>
      <c r="V45" s="159"/>
      <c r="W45" s="37"/>
      <c r="X45" s="37"/>
      <c r="Y45" s="37"/>
      <c r="Z45" s="37"/>
      <c r="AA45" s="37"/>
      <c r="AB45" s="37"/>
      <c r="AC45" s="37"/>
      <c r="AD45" s="37"/>
      <c r="AE45" s="37"/>
      <c r="AF45" s="37"/>
      <c r="AG45" s="37"/>
    </row>
    <row r="46" spans="1:33" s="39" customFormat="1" ht="16.5" thickBot="1" x14ac:dyDescent="0.25">
      <c r="A46" s="277"/>
      <c r="B46" s="147"/>
      <c r="C46" s="148"/>
      <c r="D46" s="244"/>
      <c r="E46" s="237"/>
      <c r="F46" s="237"/>
      <c r="G46" s="148"/>
      <c r="H46" s="160"/>
      <c r="I46" s="109"/>
      <c r="J46" s="149"/>
      <c r="K46" s="109"/>
      <c r="L46" s="109"/>
      <c r="M46" s="197" t="s">
        <v>90</v>
      </c>
      <c r="N46" s="161" t="s">
        <v>98</v>
      </c>
      <c r="O46" s="163">
        <v>0</v>
      </c>
      <c r="P46" s="163">
        <v>1</v>
      </c>
      <c r="Q46" s="163"/>
      <c r="R46" s="164"/>
      <c r="S46" s="159"/>
      <c r="T46" s="222">
        <f>MAX(N46:R46)</f>
        <v>1</v>
      </c>
      <c r="U46" s="222">
        <f>IFERROR(T46*J45,0)</f>
        <v>0</v>
      </c>
      <c r="V46" s="159"/>
      <c r="W46" s="37"/>
      <c r="X46" s="37"/>
      <c r="Y46" s="37"/>
      <c r="Z46" s="37"/>
      <c r="AA46" s="37"/>
      <c r="AB46" s="37"/>
      <c r="AC46" s="37"/>
      <c r="AD46" s="37"/>
      <c r="AE46" s="37"/>
      <c r="AF46" s="37"/>
      <c r="AG46" s="37"/>
    </row>
    <row r="47" spans="1:33" s="39" customFormat="1" ht="30.75" thickBot="1" x14ac:dyDescent="0.25">
      <c r="A47" s="277" t="s">
        <v>74</v>
      </c>
      <c r="B47" s="147" t="s">
        <v>137</v>
      </c>
      <c r="C47" s="148"/>
      <c r="D47" s="82" t="s">
        <v>94</v>
      </c>
      <c r="E47" s="237"/>
      <c r="F47" s="330"/>
      <c r="G47" s="148"/>
      <c r="H47" s="150" t="str">
        <f>IFERROR(HLOOKUP(D47,$N47:$R48,2,FALSE),"-")</f>
        <v>NC</v>
      </c>
      <c r="I47" s="109"/>
      <c r="J47" s="152" t="str">
        <f>IF(D47="Non concerné","NC",1)</f>
        <v>NC</v>
      </c>
      <c r="K47" s="109"/>
      <c r="L47" s="196" t="s">
        <v>91</v>
      </c>
      <c r="M47" s="197" t="str">
        <f>"Réponses proposées à la question " &amp; A47</f>
        <v>Réponses proposées à la question EF09</v>
      </c>
      <c r="N47" s="229" t="s">
        <v>94</v>
      </c>
      <c r="O47" s="201" t="s">
        <v>12</v>
      </c>
      <c r="P47" s="201" t="s">
        <v>11</v>
      </c>
      <c r="Q47" s="201"/>
      <c r="R47" s="202"/>
      <c r="S47" s="159"/>
      <c r="T47" s="222"/>
      <c r="U47" s="222"/>
      <c r="V47" s="159"/>
      <c r="W47" s="37"/>
      <c r="X47" s="37"/>
      <c r="Y47" s="37"/>
      <c r="Z47" s="37"/>
      <c r="AA47" s="37"/>
      <c r="AB47" s="37"/>
      <c r="AC47" s="37"/>
      <c r="AD47" s="37"/>
      <c r="AE47" s="37"/>
      <c r="AF47" s="37"/>
      <c r="AG47" s="37"/>
    </row>
    <row r="48" spans="1:33" s="39" customFormat="1" ht="15.75" x14ac:dyDescent="0.2">
      <c r="A48" s="277"/>
      <c r="B48" s="147"/>
      <c r="C48" s="148"/>
      <c r="D48" s="244"/>
      <c r="E48" s="237"/>
      <c r="F48" s="237"/>
      <c r="G48" s="148"/>
      <c r="H48" s="160"/>
      <c r="I48" s="109"/>
      <c r="J48" s="149"/>
      <c r="K48" s="109"/>
      <c r="L48" s="109"/>
      <c r="M48" s="197" t="s">
        <v>90</v>
      </c>
      <c r="N48" s="161" t="s">
        <v>98</v>
      </c>
      <c r="O48" s="163">
        <v>0</v>
      </c>
      <c r="P48" s="163">
        <v>1</v>
      </c>
      <c r="Q48" s="163"/>
      <c r="R48" s="164"/>
      <c r="S48" s="159"/>
      <c r="T48" s="222">
        <f>MAX(N48:R48)</f>
        <v>1</v>
      </c>
      <c r="U48" s="222">
        <f>IFERROR(T48*J47,0)</f>
        <v>0</v>
      </c>
      <c r="V48" s="159"/>
      <c r="W48" s="37"/>
      <c r="X48" s="37"/>
      <c r="Y48" s="37"/>
      <c r="Z48" s="37"/>
      <c r="AA48" s="37"/>
      <c r="AB48" s="37"/>
      <c r="AC48" s="37"/>
      <c r="AD48" s="37"/>
      <c r="AE48" s="37"/>
      <c r="AF48" s="37"/>
      <c r="AG48" s="37"/>
    </row>
    <row r="49" spans="1:33" s="80" customFormat="1" ht="60" customHeight="1" x14ac:dyDescent="0.2">
      <c r="A49" s="277"/>
      <c r="B49" s="398" t="s">
        <v>198</v>
      </c>
      <c r="C49" s="398"/>
      <c r="D49" s="398"/>
      <c r="E49" s="84"/>
      <c r="F49" s="330"/>
      <c r="G49" s="159"/>
      <c r="K49" s="109"/>
      <c r="L49" s="109"/>
      <c r="M49" s="109"/>
      <c r="N49" s="109"/>
      <c r="O49" s="159"/>
      <c r="P49" s="159"/>
      <c r="Q49" s="159"/>
      <c r="R49" s="159"/>
      <c r="S49" s="193"/>
      <c r="T49" s="222">
        <f>SUM(T34:T48)</f>
        <v>8</v>
      </c>
      <c r="U49" s="222">
        <f>SUM(U34:U48)</f>
        <v>6</v>
      </c>
      <c r="V49" s="159"/>
      <c r="W49" s="79"/>
      <c r="X49" s="79"/>
      <c r="Y49" s="79"/>
      <c r="Z49" s="79"/>
      <c r="AA49" s="79"/>
      <c r="AB49" s="79"/>
      <c r="AC49" s="79"/>
      <c r="AD49" s="79"/>
      <c r="AE49" s="79"/>
      <c r="AF49" s="79"/>
      <c r="AG49" s="79"/>
    </row>
    <row r="50" spans="1:33" s="80" customFormat="1" ht="31.5" x14ac:dyDescent="0.2">
      <c r="A50" s="277"/>
      <c r="B50" s="193"/>
      <c r="C50" s="159"/>
      <c r="D50" s="244"/>
      <c r="E50" s="258"/>
      <c r="F50" s="237"/>
      <c r="G50" s="159"/>
      <c r="H50" s="160" t="s">
        <v>86</v>
      </c>
      <c r="I50" s="109"/>
      <c r="J50" s="149" t="s">
        <v>85</v>
      </c>
      <c r="K50" s="109"/>
      <c r="L50" s="109"/>
      <c r="M50" s="109"/>
      <c r="N50" s="109"/>
      <c r="O50" s="159"/>
      <c r="P50" s="159"/>
      <c r="Q50" s="159"/>
      <c r="R50" s="159"/>
      <c r="S50" s="159"/>
      <c r="T50" s="222"/>
      <c r="U50" s="222"/>
      <c r="V50" s="159"/>
      <c r="W50" s="79"/>
      <c r="X50" s="79"/>
      <c r="Y50" s="79"/>
      <c r="Z50" s="79"/>
      <c r="AA50" s="79"/>
      <c r="AB50" s="79"/>
      <c r="AC50" s="79"/>
      <c r="AD50" s="79"/>
      <c r="AE50" s="79"/>
      <c r="AF50" s="79"/>
      <c r="AG50" s="79"/>
    </row>
    <row r="51" spans="1:33" s="2" customFormat="1" ht="39.950000000000003" customHeight="1" x14ac:dyDescent="0.2">
      <c r="A51" s="276"/>
      <c r="B51" s="137" t="s">
        <v>171</v>
      </c>
      <c r="C51" s="138"/>
      <c r="D51" s="256" t="s">
        <v>84</v>
      </c>
      <c r="E51" s="257"/>
      <c r="F51" s="256" t="s">
        <v>165</v>
      </c>
      <c r="G51" s="138"/>
      <c r="H51" s="140">
        <f>IFERROR(SUMPRODUCT(H53:H63,J53:J63)*3/U65,"NC")</f>
        <v>3</v>
      </c>
      <c r="I51" s="106"/>
      <c r="J51" s="141">
        <f>IF(H51="NC","NC",1)</f>
        <v>1</v>
      </c>
      <c r="K51" s="106"/>
      <c r="L51" s="117"/>
      <c r="M51" s="117"/>
      <c r="N51" s="117"/>
      <c r="O51" s="117"/>
      <c r="P51" s="117"/>
      <c r="Q51" s="117"/>
      <c r="R51" s="117"/>
      <c r="S51" s="117"/>
      <c r="T51" s="117"/>
      <c r="U51" s="117"/>
      <c r="V51" s="114"/>
      <c r="W51" s="3"/>
      <c r="X51" s="3"/>
      <c r="Y51" s="3"/>
      <c r="Z51" s="3"/>
      <c r="AA51" s="3"/>
      <c r="AB51" s="3"/>
      <c r="AC51" s="3"/>
      <c r="AD51" s="3"/>
      <c r="AE51" s="3"/>
      <c r="AF51" s="3"/>
      <c r="AG51" s="3"/>
    </row>
    <row r="52" spans="1:33" s="39" customFormat="1" ht="26.25" thickBot="1" x14ac:dyDescent="0.25">
      <c r="A52" s="277"/>
      <c r="B52" s="206"/>
      <c r="C52" s="207"/>
      <c r="D52" s="38" t="s">
        <v>93</v>
      </c>
      <c r="E52" s="235"/>
      <c r="F52" s="38" t="s">
        <v>93</v>
      </c>
      <c r="G52" s="207"/>
      <c r="H52" s="221"/>
      <c r="I52" s="109"/>
      <c r="J52" s="142" t="s">
        <v>122</v>
      </c>
      <c r="K52" s="109"/>
      <c r="L52" s="109"/>
      <c r="M52" s="109"/>
      <c r="N52" s="109"/>
      <c r="O52" s="159"/>
      <c r="P52" s="159"/>
      <c r="Q52" s="159"/>
      <c r="R52" s="159"/>
      <c r="S52" s="159"/>
      <c r="T52" s="222"/>
      <c r="U52" s="222"/>
      <c r="V52" s="159"/>
      <c r="W52" s="37"/>
      <c r="X52" s="37"/>
      <c r="Y52" s="37"/>
      <c r="Z52" s="37"/>
      <c r="AA52" s="37"/>
      <c r="AB52" s="37"/>
      <c r="AC52" s="37"/>
      <c r="AD52" s="37"/>
      <c r="AE52" s="37"/>
      <c r="AF52" s="37"/>
      <c r="AG52" s="37"/>
    </row>
    <row r="53" spans="1:33" s="39" customFormat="1" ht="45.75" thickBot="1" x14ac:dyDescent="0.25">
      <c r="A53" s="277" t="s">
        <v>60</v>
      </c>
      <c r="B53" s="147" t="s">
        <v>138</v>
      </c>
      <c r="C53" s="148"/>
      <c r="D53" s="82" t="s">
        <v>94</v>
      </c>
      <c r="E53" s="237"/>
      <c r="F53" s="330"/>
      <c r="G53" s="148"/>
      <c r="H53" s="150" t="str">
        <f>IFERROR(HLOOKUP(D53,$N53:$R54,2,FALSE),"-")</f>
        <v>NC</v>
      </c>
      <c r="I53" s="109"/>
      <c r="J53" s="152" t="str">
        <f>IF(D53="Non concerné","NC",1)</f>
        <v>NC</v>
      </c>
      <c r="K53" s="109"/>
      <c r="L53" s="196" t="s">
        <v>91</v>
      </c>
      <c r="M53" s="197" t="str">
        <f>"Réponses proposées à la question " &amp; A53</f>
        <v>Réponses proposées à la question EF12</v>
      </c>
      <c r="N53" s="155" t="s">
        <v>94</v>
      </c>
      <c r="O53" s="157" t="s">
        <v>12</v>
      </c>
      <c r="P53" s="157" t="s">
        <v>11</v>
      </c>
      <c r="Q53" s="157"/>
      <c r="R53" s="158"/>
      <c r="S53" s="159"/>
      <c r="T53" s="222"/>
      <c r="U53" s="222"/>
      <c r="V53" s="159"/>
      <c r="W53" s="37"/>
      <c r="X53" s="37"/>
      <c r="Y53" s="37"/>
      <c r="Z53" s="37"/>
      <c r="AA53" s="37"/>
      <c r="AB53" s="37"/>
      <c r="AC53" s="37"/>
      <c r="AD53" s="37"/>
      <c r="AE53" s="37"/>
      <c r="AF53" s="37"/>
      <c r="AG53" s="37"/>
    </row>
    <row r="54" spans="1:33" s="39" customFormat="1" ht="16.5" thickBot="1" x14ac:dyDescent="0.25">
      <c r="A54" s="277"/>
      <c r="B54" s="147"/>
      <c r="C54" s="148"/>
      <c r="D54" s="244"/>
      <c r="E54" s="237"/>
      <c r="F54" s="237"/>
      <c r="G54" s="148"/>
      <c r="H54" s="160"/>
      <c r="I54" s="109"/>
      <c r="J54" s="149"/>
      <c r="K54" s="109"/>
      <c r="L54" s="109"/>
      <c r="M54" s="197" t="s">
        <v>90</v>
      </c>
      <c r="N54" s="161" t="s">
        <v>98</v>
      </c>
      <c r="O54" s="163">
        <v>0</v>
      </c>
      <c r="P54" s="163">
        <v>1</v>
      </c>
      <c r="Q54" s="163"/>
      <c r="R54" s="164"/>
      <c r="S54" s="159"/>
      <c r="T54" s="222">
        <f>MAX(N54:R54)</f>
        <v>1</v>
      </c>
      <c r="U54" s="222">
        <f>IFERROR(T54*J53,0)</f>
        <v>0</v>
      </c>
      <c r="V54" s="159"/>
      <c r="W54" s="37"/>
      <c r="X54" s="37"/>
      <c r="Y54" s="37"/>
      <c r="Z54" s="37"/>
      <c r="AA54" s="37"/>
      <c r="AB54" s="37"/>
      <c r="AC54" s="37"/>
      <c r="AD54" s="37"/>
      <c r="AE54" s="37"/>
      <c r="AF54" s="37"/>
      <c r="AG54" s="37"/>
    </row>
    <row r="55" spans="1:33" s="39" customFormat="1" ht="45.75" thickBot="1" x14ac:dyDescent="0.25">
      <c r="A55" s="277" t="s">
        <v>61</v>
      </c>
      <c r="B55" s="267" t="s">
        <v>139</v>
      </c>
      <c r="C55" s="148"/>
      <c r="D55" s="82" t="s">
        <v>94</v>
      </c>
      <c r="E55" s="237"/>
      <c r="F55" s="330"/>
      <c r="G55" s="148"/>
      <c r="H55" s="150" t="str">
        <f>IFERROR(HLOOKUP(D55,$N55:$R56,2,FALSE),"-")</f>
        <v>NC</v>
      </c>
      <c r="I55" s="109"/>
      <c r="J55" s="152" t="str">
        <f>IF(D55="Non concerné","NC",1)</f>
        <v>NC</v>
      </c>
      <c r="K55" s="109"/>
      <c r="L55" s="196" t="s">
        <v>91</v>
      </c>
      <c r="M55" s="197" t="str">
        <f>"Réponses proposées à la question " &amp; A55</f>
        <v>Réponses proposées à la question EF13</v>
      </c>
      <c r="N55" s="229" t="s">
        <v>94</v>
      </c>
      <c r="O55" s="201" t="s">
        <v>12</v>
      </c>
      <c r="P55" s="201" t="s">
        <v>11</v>
      </c>
      <c r="Q55" s="201"/>
      <c r="R55" s="202"/>
      <c r="S55" s="159"/>
      <c r="T55" s="222"/>
      <c r="U55" s="222"/>
      <c r="V55" s="159"/>
      <c r="W55" s="37"/>
      <c r="X55" s="37"/>
      <c r="Y55" s="37"/>
      <c r="Z55" s="37"/>
      <c r="AA55" s="37"/>
      <c r="AB55" s="37"/>
      <c r="AC55" s="37"/>
      <c r="AD55" s="37"/>
      <c r="AE55" s="37"/>
      <c r="AF55" s="37"/>
      <c r="AG55" s="37"/>
    </row>
    <row r="56" spans="1:33" s="39" customFormat="1" ht="16.5" thickBot="1" x14ac:dyDescent="0.25">
      <c r="A56" s="277"/>
      <c r="B56" s="147"/>
      <c r="C56" s="148"/>
      <c r="D56" s="244"/>
      <c r="E56" s="237"/>
      <c r="F56" s="237"/>
      <c r="G56" s="148"/>
      <c r="H56" s="160"/>
      <c r="I56" s="109"/>
      <c r="J56" s="149"/>
      <c r="K56" s="109"/>
      <c r="L56" s="109"/>
      <c r="M56" s="197" t="s">
        <v>90</v>
      </c>
      <c r="N56" s="161" t="s">
        <v>98</v>
      </c>
      <c r="O56" s="163">
        <v>0</v>
      </c>
      <c r="P56" s="163">
        <v>1</v>
      </c>
      <c r="Q56" s="163"/>
      <c r="R56" s="164"/>
      <c r="S56" s="159"/>
      <c r="T56" s="222">
        <f>MAX(N56:R56)</f>
        <v>1</v>
      </c>
      <c r="U56" s="222">
        <f>IFERROR(T56*J55,0)</f>
        <v>0</v>
      </c>
      <c r="V56" s="159"/>
      <c r="W56" s="37"/>
      <c r="X56" s="37"/>
      <c r="Y56" s="37"/>
      <c r="Z56" s="37"/>
      <c r="AA56" s="37"/>
      <c r="AB56" s="37"/>
      <c r="AC56" s="37"/>
      <c r="AD56" s="37"/>
      <c r="AE56" s="37"/>
      <c r="AF56" s="37"/>
      <c r="AG56" s="37"/>
    </row>
    <row r="57" spans="1:33" s="50" customFormat="1" ht="30.75" thickBot="1" x14ac:dyDescent="0.25">
      <c r="A57" s="277" t="s">
        <v>62</v>
      </c>
      <c r="B57" s="147" t="s">
        <v>125</v>
      </c>
      <c r="C57" s="148"/>
      <c r="D57" s="82" t="s">
        <v>11</v>
      </c>
      <c r="E57" s="237"/>
      <c r="F57" s="330"/>
      <c r="G57" s="148"/>
      <c r="H57" s="150">
        <f>IFERROR(HLOOKUP(D57,$N57:$R58,2,FALSE),"-")</f>
        <v>1</v>
      </c>
      <c r="I57" s="109"/>
      <c r="J57" s="152">
        <f>IF(D57="Non concerné","NC",1)</f>
        <v>1</v>
      </c>
      <c r="K57" s="109"/>
      <c r="L57" s="196" t="s">
        <v>91</v>
      </c>
      <c r="M57" s="197" t="str">
        <f>"Réponses proposées à la question " &amp; A57</f>
        <v>Réponses proposées à la question EF14</v>
      </c>
      <c r="N57" s="229" t="s">
        <v>94</v>
      </c>
      <c r="O57" s="201" t="s">
        <v>12</v>
      </c>
      <c r="P57" s="201" t="s">
        <v>11</v>
      </c>
      <c r="Q57" s="201"/>
      <c r="R57" s="202"/>
      <c r="S57" s="159"/>
      <c r="T57" s="222"/>
      <c r="U57" s="222"/>
      <c r="V57" s="159"/>
      <c r="W57" s="37"/>
      <c r="X57" s="37"/>
    </row>
    <row r="58" spans="1:33" s="50" customFormat="1" ht="16.5" thickBot="1" x14ac:dyDescent="0.25">
      <c r="A58" s="277"/>
      <c r="B58" s="147"/>
      <c r="C58" s="148"/>
      <c r="D58" s="244"/>
      <c r="E58" s="237"/>
      <c r="F58" s="237"/>
      <c r="G58" s="148"/>
      <c r="H58" s="160"/>
      <c r="I58" s="109"/>
      <c r="J58" s="149"/>
      <c r="K58" s="109"/>
      <c r="L58" s="109"/>
      <c r="M58" s="197" t="s">
        <v>90</v>
      </c>
      <c r="N58" s="161" t="s">
        <v>98</v>
      </c>
      <c r="O58" s="163">
        <v>0</v>
      </c>
      <c r="P58" s="163">
        <v>1</v>
      </c>
      <c r="Q58" s="163"/>
      <c r="R58" s="164"/>
      <c r="S58" s="159"/>
      <c r="T58" s="222">
        <f>MAX(N58:R58)</f>
        <v>1</v>
      </c>
      <c r="U58" s="222">
        <f>IFERROR(T58*J57,0)</f>
        <v>1</v>
      </c>
      <c r="V58" s="159"/>
      <c r="W58" s="37"/>
      <c r="X58" s="37"/>
    </row>
    <row r="59" spans="1:33" s="39" customFormat="1" ht="30.75" thickBot="1" x14ac:dyDescent="0.25">
      <c r="A59" s="277" t="s">
        <v>63</v>
      </c>
      <c r="B59" s="147" t="s">
        <v>23</v>
      </c>
      <c r="C59" s="148"/>
      <c r="D59" s="82" t="s">
        <v>11</v>
      </c>
      <c r="E59" s="237"/>
      <c r="F59" s="330"/>
      <c r="G59" s="148"/>
      <c r="H59" s="150">
        <f>IFERROR(HLOOKUP(D59,$N59:$R60,2,FALSE),"-")</f>
        <v>1</v>
      </c>
      <c r="I59" s="109"/>
      <c r="J59" s="152">
        <f>IF(D59="Non concerné","NC",1)</f>
        <v>1</v>
      </c>
      <c r="K59" s="109"/>
      <c r="L59" s="196" t="s">
        <v>91</v>
      </c>
      <c r="M59" s="197" t="str">
        <f>"Réponses proposées à la question " &amp; A59</f>
        <v>Réponses proposées à la question EF15</v>
      </c>
      <c r="N59" s="229" t="s">
        <v>94</v>
      </c>
      <c r="O59" s="201" t="s">
        <v>12</v>
      </c>
      <c r="P59" s="201" t="s">
        <v>11</v>
      </c>
      <c r="Q59" s="201"/>
      <c r="R59" s="202"/>
      <c r="S59" s="159"/>
      <c r="T59" s="222"/>
      <c r="U59" s="222"/>
      <c r="V59" s="159"/>
      <c r="W59" s="37"/>
      <c r="X59" s="37"/>
      <c r="Y59" s="37"/>
      <c r="Z59" s="37"/>
      <c r="AA59" s="37"/>
      <c r="AB59" s="37"/>
      <c r="AC59" s="37"/>
      <c r="AD59" s="37"/>
      <c r="AE59" s="37"/>
      <c r="AF59" s="37"/>
      <c r="AG59" s="37"/>
    </row>
    <row r="60" spans="1:33" s="39" customFormat="1" ht="16.5" thickBot="1" x14ac:dyDescent="0.25">
      <c r="A60" s="277"/>
      <c r="B60" s="147"/>
      <c r="C60" s="148"/>
      <c r="D60" s="244"/>
      <c r="E60" s="237"/>
      <c r="F60" s="237"/>
      <c r="G60" s="148"/>
      <c r="H60" s="160"/>
      <c r="I60" s="109"/>
      <c r="J60" s="224"/>
      <c r="K60" s="109"/>
      <c r="L60" s="109"/>
      <c r="M60" s="197" t="s">
        <v>90</v>
      </c>
      <c r="N60" s="225" t="s">
        <v>98</v>
      </c>
      <c r="O60" s="226">
        <v>0</v>
      </c>
      <c r="P60" s="226">
        <v>1</v>
      </c>
      <c r="Q60" s="226"/>
      <c r="R60" s="227"/>
      <c r="S60" s="159"/>
      <c r="T60" s="222">
        <f>MAX(N60:R60)</f>
        <v>1</v>
      </c>
      <c r="U60" s="222">
        <f>IFERROR(T60*J59,0)</f>
        <v>1</v>
      </c>
      <c r="V60" s="230"/>
      <c r="W60" s="50"/>
      <c r="X60" s="50"/>
      <c r="Y60" s="37"/>
      <c r="Z60" s="37"/>
      <c r="AA60" s="37"/>
      <c r="AB60" s="37"/>
      <c r="AC60" s="37"/>
      <c r="AD60" s="37"/>
      <c r="AE60" s="37"/>
      <c r="AF60" s="37"/>
      <c r="AG60" s="37"/>
    </row>
    <row r="61" spans="1:33" s="37" customFormat="1" ht="30.75" thickBot="1" x14ac:dyDescent="0.25">
      <c r="A61" s="277" t="s">
        <v>64</v>
      </c>
      <c r="B61" s="147" t="s">
        <v>127</v>
      </c>
      <c r="C61" s="148"/>
      <c r="D61" s="82" t="s">
        <v>11</v>
      </c>
      <c r="E61" s="237"/>
      <c r="F61" s="330"/>
      <c r="G61" s="148"/>
      <c r="H61" s="150">
        <f>IFERROR(HLOOKUP(D61,$N61:$R62,2,FALSE),"-")</f>
        <v>1</v>
      </c>
      <c r="I61" s="109"/>
      <c r="J61" s="152">
        <f>IF(D61="Non concerné","NC",1)</f>
        <v>1</v>
      </c>
      <c r="K61" s="109"/>
      <c r="L61" s="196" t="s">
        <v>91</v>
      </c>
      <c r="M61" s="197" t="str">
        <f>"Réponses proposées à la question " &amp; A61</f>
        <v>Réponses proposées à la question EF16</v>
      </c>
      <c r="N61" s="155" t="s">
        <v>94</v>
      </c>
      <c r="O61" s="157" t="s">
        <v>12</v>
      </c>
      <c r="P61" s="157" t="s">
        <v>11</v>
      </c>
      <c r="Q61" s="157"/>
      <c r="R61" s="158"/>
      <c r="S61" s="159"/>
      <c r="T61" s="222"/>
      <c r="U61" s="222"/>
      <c r="V61" s="230"/>
      <c r="W61" s="50"/>
      <c r="X61" s="50"/>
    </row>
    <row r="62" spans="1:33" s="37" customFormat="1" ht="16.5" thickBot="1" x14ac:dyDescent="0.25">
      <c r="A62" s="277"/>
      <c r="B62" s="147"/>
      <c r="C62" s="148"/>
      <c r="D62" s="244"/>
      <c r="E62" s="237"/>
      <c r="F62" s="237"/>
      <c r="G62" s="148"/>
      <c r="H62" s="160"/>
      <c r="I62" s="109"/>
      <c r="J62" s="224"/>
      <c r="K62" s="109"/>
      <c r="L62" s="109"/>
      <c r="M62" s="197" t="s">
        <v>90</v>
      </c>
      <c r="N62" s="225" t="s">
        <v>98</v>
      </c>
      <c r="O62" s="226">
        <v>0</v>
      </c>
      <c r="P62" s="226">
        <v>1</v>
      </c>
      <c r="Q62" s="226"/>
      <c r="R62" s="227"/>
      <c r="S62" s="159"/>
      <c r="T62" s="222">
        <f>MAX(N62:R62)</f>
        <v>1</v>
      </c>
      <c r="U62" s="222">
        <f>IFERROR(T62*J61,0)</f>
        <v>1</v>
      </c>
      <c r="V62" s="159"/>
    </row>
    <row r="63" spans="1:33" s="39" customFormat="1" ht="34.5" thickBot="1" x14ac:dyDescent="0.25">
      <c r="A63" s="277" t="s">
        <v>112</v>
      </c>
      <c r="B63" s="194" t="s">
        <v>126</v>
      </c>
      <c r="C63" s="194"/>
      <c r="D63" s="295" t="s">
        <v>94</v>
      </c>
      <c r="E63" s="296"/>
      <c r="F63" s="330"/>
      <c r="G63" s="194"/>
      <c r="H63" s="150" t="str">
        <f>IFERROR(HLOOKUP(D63,$N63:$R64,2,FALSE),"-")</f>
        <v>NC</v>
      </c>
      <c r="I63" s="109"/>
      <c r="J63" s="231" t="str">
        <f>IF(D63="Non concerné","NC",1)</f>
        <v>NC</v>
      </c>
      <c r="K63" s="109"/>
      <c r="L63" s="196" t="s">
        <v>91</v>
      </c>
      <c r="M63" s="197" t="str">
        <f>"Réponses proposées à la question " &amp; A63</f>
        <v>Réponses proposées à la question EF16b</v>
      </c>
      <c r="N63" s="232" t="s">
        <v>94</v>
      </c>
      <c r="O63" s="233" t="s">
        <v>12</v>
      </c>
      <c r="P63" s="233" t="s">
        <v>11</v>
      </c>
      <c r="Q63" s="233"/>
      <c r="R63" s="234"/>
      <c r="S63" s="230"/>
      <c r="T63" s="222"/>
      <c r="U63" s="222"/>
      <c r="V63" s="159"/>
      <c r="W63" s="37"/>
      <c r="X63" s="37"/>
      <c r="Y63" s="37"/>
      <c r="Z63" s="37"/>
      <c r="AA63" s="37"/>
      <c r="AB63" s="37"/>
      <c r="AC63" s="37"/>
      <c r="AD63" s="37"/>
      <c r="AE63" s="37"/>
      <c r="AF63" s="37"/>
      <c r="AG63" s="37"/>
    </row>
    <row r="64" spans="1:33" s="80" customFormat="1" ht="16.5" thickBot="1" x14ac:dyDescent="0.25">
      <c r="A64" s="277"/>
      <c r="B64" s="147"/>
      <c r="C64" s="148"/>
      <c r="D64" s="244"/>
      <c r="E64" s="237"/>
      <c r="F64" s="237"/>
      <c r="G64" s="148"/>
      <c r="H64" s="160"/>
      <c r="I64" s="109"/>
      <c r="J64" s="224"/>
      <c r="K64" s="109"/>
      <c r="L64" s="109"/>
      <c r="M64" s="197" t="s">
        <v>90</v>
      </c>
      <c r="N64" s="225" t="s">
        <v>98</v>
      </c>
      <c r="O64" s="226">
        <v>0</v>
      </c>
      <c r="P64" s="226">
        <v>1</v>
      </c>
      <c r="Q64" s="226"/>
      <c r="R64" s="227"/>
      <c r="S64" s="159"/>
      <c r="T64" s="222">
        <f>MAX(N64:R64)</f>
        <v>1</v>
      </c>
      <c r="U64" s="222">
        <f>IFERROR(T64*J63,0)</f>
        <v>0</v>
      </c>
      <c r="V64" s="230"/>
      <c r="W64" s="99"/>
      <c r="X64" s="99"/>
      <c r="Y64" s="79"/>
      <c r="Z64" s="79"/>
      <c r="AA64" s="79"/>
      <c r="AB64" s="79"/>
      <c r="AC64" s="79"/>
      <c r="AD64" s="79"/>
      <c r="AE64" s="79"/>
      <c r="AF64" s="79"/>
      <c r="AG64" s="79"/>
    </row>
    <row r="65" spans="1:33" s="80" customFormat="1" ht="60" customHeight="1" x14ac:dyDescent="0.2">
      <c r="A65" s="277"/>
      <c r="B65" s="398" t="s">
        <v>195</v>
      </c>
      <c r="C65" s="398"/>
      <c r="D65" s="398"/>
      <c r="E65" s="84"/>
      <c r="F65" s="330"/>
      <c r="G65" s="159"/>
      <c r="K65" s="109"/>
      <c r="L65" s="109"/>
      <c r="M65" s="109"/>
      <c r="N65" s="109"/>
      <c r="O65" s="159"/>
      <c r="P65" s="159"/>
      <c r="Q65" s="159"/>
      <c r="R65" s="159"/>
      <c r="S65" s="193"/>
      <c r="T65" s="222">
        <f>SUM(T54:T64)</f>
        <v>6</v>
      </c>
      <c r="U65" s="222">
        <f>SUM(U54:U64)</f>
        <v>3</v>
      </c>
      <c r="V65" s="159"/>
      <c r="W65" s="79"/>
      <c r="X65" s="79"/>
      <c r="Y65" s="79"/>
      <c r="Z65" s="79"/>
      <c r="AA65" s="79"/>
      <c r="AB65" s="79"/>
      <c r="AC65" s="79"/>
      <c r="AD65" s="79"/>
      <c r="AE65" s="79"/>
      <c r="AF65" s="79"/>
      <c r="AG65" s="79"/>
    </row>
    <row r="66" spans="1:33" s="74" customFormat="1" ht="31.5" x14ac:dyDescent="0.2">
      <c r="A66" s="277"/>
      <c r="B66" s="193"/>
      <c r="C66" s="159"/>
      <c r="D66" s="244"/>
      <c r="E66" s="258"/>
      <c r="F66" s="237"/>
      <c r="G66" s="159"/>
      <c r="H66" s="160" t="s">
        <v>86</v>
      </c>
      <c r="I66" s="109"/>
      <c r="J66" s="149" t="s">
        <v>85</v>
      </c>
      <c r="K66" s="109"/>
      <c r="L66" s="109"/>
      <c r="M66" s="109"/>
      <c r="N66" s="109"/>
      <c r="O66" s="159"/>
      <c r="P66" s="159"/>
      <c r="Q66" s="159"/>
      <c r="R66" s="159"/>
      <c r="S66" s="159"/>
      <c r="T66" s="222"/>
      <c r="U66" s="222"/>
      <c r="V66" s="159"/>
      <c r="W66" s="79"/>
      <c r="X66" s="79"/>
    </row>
    <row r="67" spans="1:33" s="2" customFormat="1" ht="39.950000000000003" customHeight="1" x14ac:dyDescent="0.2">
      <c r="A67" s="276"/>
      <c r="B67" s="137" t="s">
        <v>154</v>
      </c>
      <c r="C67" s="138"/>
      <c r="D67" s="256" t="s">
        <v>84</v>
      </c>
      <c r="E67" s="257"/>
      <c r="F67" s="256" t="s">
        <v>165</v>
      </c>
      <c r="G67" s="138"/>
      <c r="H67" s="140">
        <f>IFERROR(SUMPRODUCT(H69:H72,J69:J72)*3/U73,"NC")</f>
        <v>0</v>
      </c>
      <c r="I67" s="106"/>
      <c r="J67" s="141">
        <f>IF(H67="NC","NC",10)</f>
        <v>10</v>
      </c>
      <c r="K67" s="106"/>
      <c r="L67" s="117"/>
      <c r="M67" s="117"/>
      <c r="N67" s="117"/>
      <c r="O67" s="117"/>
      <c r="P67" s="117"/>
      <c r="Q67" s="117"/>
      <c r="R67" s="117"/>
      <c r="S67" s="117"/>
      <c r="T67" s="117"/>
      <c r="U67" s="117"/>
      <c r="V67" s="114"/>
      <c r="W67" s="3"/>
      <c r="X67" s="3"/>
      <c r="Y67" s="3"/>
      <c r="Z67" s="3"/>
      <c r="AA67" s="3"/>
      <c r="AB67" s="3"/>
      <c r="AC67" s="3"/>
      <c r="AD67" s="3"/>
      <c r="AE67" s="3"/>
      <c r="AF67" s="3"/>
      <c r="AG67" s="3"/>
    </row>
    <row r="68" spans="1:33" s="80" customFormat="1" ht="26.25" thickBot="1" x14ac:dyDescent="0.25">
      <c r="A68" s="277"/>
      <c r="B68" s="206"/>
      <c r="C68" s="207"/>
      <c r="D68" s="38" t="s">
        <v>93</v>
      </c>
      <c r="E68" s="235"/>
      <c r="F68" s="38" t="s">
        <v>93</v>
      </c>
      <c r="G68" s="207"/>
      <c r="H68" s="221"/>
      <c r="I68" s="109"/>
      <c r="J68" s="142" t="s">
        <v>122</v>
      </c>
      <c r="K68" s="109"/>
      <c r="L68" s="109"/>
      <c r="M68" s="109"/>
      <c r="N68" s="109"/>
      <c r="O68" s="159"/>
      <c r="P68" s="159"/>
      <c r="Q68" s="159"/>
      <c r="R68" s="159"/>
      <c r="S68" s="159"/>
      <c r="T68" s="222"/>
      <c r="U68" s="222"/>
      <c r="V68" s="159"/>
      <c r="W68" s="79"/>
      <c r="X68" s="79"/>
      <c r="Y68" s="79"/>
      <c r="Z68" s="79"/>
      <c r="AA68" s="79"/>
      <c r="AB68" s="79"/>
      <c r="AC68" s="79"/>
      <c r="AD68" s="79"/>
      <c r="AE68" s="79"/>
      <c r="AF68" s="79"/>
      <c r="AG68" s="79"/>
    </row>
    <row r="69" spans="1:33" s="39" customFormat="1" ht="23.25" thickBot="1" x14ac:dyDescent="0.25">
      <c r="A69" s="277" t="s">
        <v>65</v>
      </c>
      <c r="B69" s="194" t="s">
        <v>158</v>
      </c>
      <c r="C69" s="194"/>
      <c r="D69" s="295"/>
      <c r="E69" s="296"/>
      <c r="F69" s="330"/>
      <c r="G69" s="194"/>
      <c r="H69" s="150" t="str">
        <f>IFERROR(HLOOKUP(D69,$N69:$R70,2,FALSE),"-")</f>
        <v>-</v>
      </c>
      <c r="I69" s="109"/>
      <c r="J69" s="231">
        <f>IF(D69="Non concerné","NC",1)</f>
        <v>1</v>
      </c>
      <c r="K69" s="109"/>
      <c r="L69" s="196" t="s">
        <v>91</v>
      </c>
      <c r="M69" s="197" t="str">
        <f>"Réponses proposées à la question " &amp; A69</f>
        <v>Réponses proposées à la question EF17</v>
      </c>
      <c r="N69" s="232" t="s">
        <v>202</v>
      </c>
      <c r="O69" s="233" t="s">
        <v>157</v>
      </c>
      <c r="P69" s="233" t="s">
        <v>156</v>
      </c>
      <c r="Q69" s="233" t="s">
        <v>155</v>
      </c>
      <c r="R69" s="234"/>
      <c r="S69" s="230"/>
      <c r="T69" s="222"/>
      <c r="U69" s="222"/>
      <c r="V69" s="159"/>
      <c r="W69" s="37"/>
      <c r="X69" s="37"/>
      <c r="Y69" s="37"/>
      <c r="Z69" s="37"/>
      <c r="AA69" s="37"/>
      <c r="AB69" s="37"/>
      <c r="AC69" s="37"/>
      <c r="AD69" s="37"/>
      <c r="AE69" s="37"/>
      <c r="AF69" s="37"/>
      <c r="AG69" s="37"/>
    </row>
    <row r="70" spans="1:33" s="39" customFormat="1" ht="16.5" thickBot="1" x14ac:dyDescent="0.25">
      <c r="A70" s="277"/>
      <c r="B70" s="147"/>
      <c r="C70" s="148"/>
      <c r="D70" s="244"/>
      <c r="E70" s="237"/>
      <c r="F70" s="237"/>
      <c r="G70" s="148"/>
      <c r="H70" s="160"/>
      <c r="I70" s="109"/>
      <c r="J70" s="224"/>
      <c r="K70" s="109"/>
      <c r="L70" s="109"/>
      <c r="M70" s="197" t="s">
        <v>90</v>
      </c>
      <c r="N70" s="225">
        <v>0</v>
      </c>
      <c r="O70" s="226">
        <v>3</v>
      </c>
      <c r="P70" s="226">
        <v>4</v>
      </c>
      <c r="Q70" s="226">
        <v>6</v>
      </c>
      <c r="R70" s="227"/>
      <c r="S70" s="159"/>
      <c r="T70" s="222">
        <f>MAX(N70:R70)</f>
        <v>6</v>
      </c>
      <c r="U70" s="222">
        <f>IFERROR(T70*J69,0)</f>
        <v>6</v>
      </c>
      <c r="V70" s="230"/>
      <c r="W70" s="50"/>
      <c r="X70" s="50"/>
      <c r="Y70" s="37"/>
      <c r="Z70" s="37"/>
      <c r="AA70" s="37"/>
      <c r="AB70" s="37"/>
      <c r="AC70" s="37"/>
      <c r="AD70" s="37"/>
      <c r="AE70" s="37"/>
      <c r="AF70" s="37"/>
      <c r="AG70" s="37"/>
    </row>
    <row r="71" spans="1:33" s="39" customFormat="1" ht="32.25" thickBot="1" x14ac:dyDescent="0.25">
      <c r="A71" s="277" t="s">
        <v>66</v>
      </c>
      <c r="B71" s="194" t="s">
        <v>163</v>
      </c>
      <c r="C71" s="194"/>
      <c r="D71" s="295" t="s">
        <v>94</v>
      </c>
      <c r="E71" s="296"/>
      <c r="F71" s="330"/>
      <c r="G71" s="194"/>
      <c r="H71" s="150">
        <f>IFERROR(HLOOKUP(D71,$N71:$R72,2,FALSE),"-")</f>
        <v>0</v>
      </c>
      <c r="I71" s="109"/>
      <c r="J71" s="231" t="str">
        <f>IF(D71="Non concerné","NC",1)</f>
        <v>NC</v>
      </c>
      <c r="K71" s="109"/>
      <c r="L71" s="196" t="s">
        <v>91</v>
      </c>
      <c r="M71" s="197" t="str">
        <f>"Réponses proposées à la question " &amp; A71</f>
        <v>Réponses proposées à la question EF18</v>
      </c>
      <c r="N71" s="232" t="s">
        <v>94</v>
      </c>
      <c r="O71" s="232" t="s">
        <v>12</v>
      </c>
      <c r="P71" s="233" t="s">
        <v>159</v>
      </c>
      <c r="Q71" s="233" t="s">
        <v>160</v>
      </c>
      <c r="R71" s="233" t="s">
        <v>161</v>
      </c>
      <c r="S71" s="230"/>
      <c r="T71" s="222"/>
      <c r="U71" s="222"/>
      <c r="V71" s="159"/>
      <c r="W71" s="37"/>
      <c r="X71" s="37"/>
      <c r="Y71" s="37"/>
      <c r="Z71" s="37"/>
      <c r="AA71" s="37"/>
      <c r="AB71" s="37"/>
      <c r="AC71" s="37"/>
      <c r="AD71" s="37"/>
      <c r="AE71" s="37"/>
      <c r="AF71" s="37"/>
      <c r="AG71" s="37"/>
    </row>
    <row r="72" spans="1:33" s="39" customFormat="1" ht="16.5" thickBot="1" x14ac:dyDescent="0.25">
      <c r="A72" s="277"/>
      <c r="B72" s="147"/>
      <c r="C72" s="148"/>
      <c r="D72" s="244"/>
      <c r="E72" s="237"/>
      <c r="F72" s="237"/>
      <c r="G72" s="148"/>
      <c r="H72" s="160"/>
      <c r="I72" s="109"/>
      <c r="J72" s="224"/>
      <c r="K72" s="109"/>
      <c r="L72" s="109"/>
      <c r="M72" s="197" t="s">
        <v>90</v>
      </c>
      <c r="N72" s="225">
        <v>0</v>
      </c>
      <c r="O72" s="226">
        <v>1</v>
      </c>
      <c r="P72" s="226">
        <v>3</v>
      </c>
      <c r="Q72" s="226">
        <v>6</v>
      </c>
      <c r="R72" s="227"/>
      <c r="S72" s="159"/>
      <c r="T72" s="222">
        <f>MAX(N72:R72)</f>
        <v>6</v>
      </c>
      <c r="U72" s="222">
        <f>IFERROR(T72*J71,0)</f>
        <v>0</v>
      </c>
      <c r="V72" s="230"/>
      <c r="W72" s="50"/>
      <c r="X72" s="50"/>
      <c r="Y72" s="37"/>
      <c r="Z72" s="37"/>
      <c r="AA72" s="37"/>
      <c r="AB72" s="37"/>
      <c r="AC72" s="37"/>
      <c r="AD72" s="37"/>
      <c r="AE72" s="37"/>
      <c r="AF72" s="37"/>
      <c r="AG72" s="37"/>
    </row>
    <row r="73" spans="1:33" s="80" customFormat="1" ht="60" customHeight="1" x14ac:dyDescent="0.2">
      <c r="A73" s="277"/>
      <c r="B73" s="398" t="s">
        <v>196</v>
      </c>
      <c r="C73" s="398"/>
      <c r="D73" s="398"/>
      <c r="E73" s="84"/>
      <c r="F73" s="330"/>
      <c r="G73" s="159"/>
      <c r="K73" s="109"/>
      <c r="L73" s="109"/>
      <c r="M73" s="109"/>
      <c r="N73" s="109"/>
      <c r="O73" s="159"/>
      <c r="P73" s="159"/>
      <c r="Q73" s="159"/>
      <c r="R73" s="159"/>
      <c r="S73" s="193"/>
      <c r="T73" s="222">
        <f>SUM(T70:T72)</f>
        <v>12</v>
      </c>
      <c r="U73" s="222">
        <f>SUM(U70:U72)</f>
        <v>6</v>
      </c>
      <c r="V73" s="159"/>
      <c r="W73" s="79"/>
      <c r="X73" s="79"/>
      <c r="Y73" s="79"/>
      <c r="Z73" s="79"/>
      <c r="AA73" s="79"/>
      <c r="AB73" s="79"/>
      <c r="AC73" s="79"/>
      <c r="AD73" s="79"/>
      <c r="AE73" s="79"/>
      <c r="AF73" s="79"/>
      <c r="AG73" s="79"/>
    </row>
    <row r="74" spans="1:33" ht="46.5" customHeight="1" x14ac:dyDescent="0.2">
      <c r="B74" s="429" t="s">
        <v>121</v>
      </c>
      <c r="C74" s="429"/>
      <c r="D74" s="429"/>
      <c r="E74" s="429"/>
      <c r="F74" s="429"/>
      <c r="G74" s="429"/>
      <c r="H74" s="429"/>
      <c r="I74" s="429"/>
      <c r="J74" s="429"/>
      <c r="K74" s="106"/>
      <c r="L74" s="106"/>
      <c r="M74" s="106"/>
      <c r="N74" s="106"/>
      <c r="O74" s="106"/>
      <c r="P74" s="106"/>
      <c r="Q74" s="106"/>
      <c r="R74" s="106"/>
      <c r="S74" s="106"/>
      <c r="T74" s="8"/>
      <c r="U74" s="8"/>
      <c r="V74" s="106"/>
    </row>
    <row r="75" spans="1:33" x14ac:dyDescent="0.25">
      <c r="B75" s="106"/>
      <c r="C75" s="106"/>
      <c r="D75" s="108"/>
      <c r="E75" s="106"/>
      <c r="F75" s="331"/>
      <c r="G75" s="106"/>
      <c r="H75" s="166"/>
      <c r="I75" s="106"/>
      <c r="J75" s="106"/>
      <c r="K75" s="106"/>
      <c r="L75" s="106"/>
      <c r="M75" s="106"/>
      <c r="N75" s="106"/>
      <c r="O75" s="106"/>
      <c r="P75" s="106"/>
      <c r="Q75" s="106"/>
      <c r="R75" s="106"/>
      <c r="S75" s="106"/>
      <c r="T75" s="170"/>
      <c r="U75" s="170"/>
      <c r="V75" s="106"/>
    </row>
  </sheetData>
  <sheetProtection password="" sheet="1" objects="1" scenarios="1" formatCells="0" formatColumns="0" formatRows="0"/>
  <mergeCells count="20">
    <mergeCell ref="B74:J74"/>
    <mergeCell ref="B13:J19"/>
    <mergeCell ref="H5:J5"/>
    <mergeCell ref="H7:J7"/>
    <mergeCell ref="H8:J8"/>
    <mergeCell ref="H9:J9"/>
    <mergeCell ref="H11:J11"/>
    <mergeCell ref="B11:F11"/>
    <mergeCell ref="H10:J10"/>
    <mergeCell ref="H6:J6"/>
    <mergeCell ref="B29:D29"/>
    <mergeCell ref="B49:D49"/>
    <mergeCell ref="B65:D65"/>
    <mergeCell ref="B73:D73"/>
    <mergeCell ref="N2:R2"/>
    <mergeCell ref="H12:J12"/>
    <mergeCell ref="B2:F9"/>
    <mergeCell ref="H2:J2"/>
    <mergeCell ref="H3:J3"/>
    <mergeCell ref="H4:J4"/>
  </mergeCells>
  <conditionalFormatting sqref="N53">
    <cfRule type="containsBlanks" dxfId="89" priority="69">
      <formula>LEN(TRIM(N53))=0</formula>
    </cfRule>
  </conditionalFormatting>
  <conditionalFormatting sqref="N37">
    <cfRule type="containsBlanks" dxfId="88" priority="78">
      <formula>LEN(TRIM(N37))=0</formula>
    </cfRule>
  </conditionalFormatting>
  <conditionalFormatting sqref="N47">
    <cfRule type="containsBlanks" dxfId="87" priority="72">
      <formula>LEN(TRIM(N47))=0</formula>
    </cfRule>
  </conditionalFormatting>
  <conditionalFormatting sqref="N45">
    <cfRule type="containsBlanks" dxfId="86" priority="73">
      <formula>LEN(TRIM(N45))=0</formula>
    </cfRule>
  </conditionalFormatting>
  <conditionalFormatting sqref="N43">
    <cfRule type="containsBlanks" dxfId="85" priority="74">
      <formula>LEN(TRIM(N43))=0</formula>
    </cfRule>
  </conditionalFormatting>
  <conditionalFormatting sqref="Q33:R33 N37:R37 P39:R39 P41:R41 N43:R43 N45:R45 N47:R47 N53:R53 N55:R55 N57:R57 N59:R59 N61:R61 R23">
    <cfRule type="containsBlanks" dxfId="84" priority="59">
      <formula>LEN(TRIM(N23))=0</formula>
    </cfRule>
  </conditionalFormatting>
  <conditionalFormatting sqref="N55">
    <cfRule type="containsBlanks" dxfId="83" priority="68">
      <formula>LEN(TRIM(N55))=0</formula>
    </cfRule>
  </conditionalFormatting>
  <conditionalFormatting sqref="N57">
    <cfRule type="containsBlanks" dxfId="82" priority="67">
      <formula>LEN(TRIM(N57))=0</formula>
    </cfRule>
  </conditionalFormatting>
  <conditionalFormatting sqref="N59">
    <cfRule type="containsBlanks" dxfId="81" priority="66">
      <formula>LEN(TRIM(N59))=0</formula>
    </cfRule>
  </conditionalFormatting>
  <conditionalFormatting sqref="N61">
    <cfRule type="containsBlanks" dxfId="80" priority="65">
      <formula>LEN(TRIM(N61))=0</formula>
    </cfRule>
  </conditionalFormatting>
  <conditionalFormatting sqref="N63:R63">
    <cfRule type="containsBlanks" dxfId="79" priority="52">
      <formula>LEN(TRIM(N63))=0</formula>
    </cfRule>
  </conditionalFormatting>
  <conditionalFormatting sqref="N63">
    <cfRule type="containsBlanks" dxfId="78" priority="53">
      <formula>LEN(TRIM(N63))=0</formula>
    </cfRule>
  </conditionalFormatting>
  <conditionalFormatting sqref="N27">
    <cfRule type="containsBlanks" dxfId="77" priority="56">
      <formula>LEN(TRIM(N27))=0</formula>
    </cfRule>
  </conditionalFormatting>
  <conditionalFormatting sqref="P25:R25 N27:R27">
    <cfRule type="containsBlanks" dxfId="76" priority="54">
      <formula>LEN(TRIM(N25))=0</formula>
    </cfRule>
  </conditionalFormatting>
  <conditionalFormatting sqref="N39">
    <cfRule type="containsBlanks" dxfId="75" priority="47">
      <formula>LEN(TRIM(N39))=0</formula>
    </cfRule>
  </conditionalFormatting>
  <conditionalFormatting sqref="N41:O41">
    <cfRule type="containsBlanks" dxfId="74" priority="42">
      <formula>LEN(TRIM(N41))=0</formula>
    </cfRule>
  </conditionalFormatting>
  <conditionalFormatting sqref="N39:O39">
    <cfRule type="containsBlanks" dxfId="73" priority="46">
      <formula>LEN(TRIM(N39))=0</formula>
    </cfRule>
  </conditionalFormatting>
  <conditionalFormatting sqref="N41">
    <cfRule type="containsBlanks" dxfId="72" priority="43">
      <formula>LEN(TRIM(N41))=0</formula>
    </cfRule>
  </conditionalFormatting>
  <conditionalFormatting sqref="N69:R69">
    <cfRule type="containsBlanks" dxfId="71" priority="33">
      <formula>LEN(TRIM(N69))=0</formula>
    </cfRule>
  </conditionalFormatting>
  <conditionalFormatting sqref="N69">
    <cfRule type="containsBlanks" dxfId="70" priority="34">
      <formula>LEN(TRIM(N69))=0</formula>
    </cfRule>
  </conditionalFormatting>
  <conditionalFormatting sqref="N71:R71">
    <cfRule type="containsBlanks" dxfId="69" priority="31">
      <formula>LEN(TRIM(N71))=0</formula>
    </cfRule>
  </conditionalFormatting>
  <conditionalFormatting sqref="N71">
    <cfRule type="containsBlanks" dxfId="68" priority="32">
      <formula>LEN(TRIM(N71))=0</formula>
    </cfRule>
  </conditionalFormatting>
  <conditionalFormatting sqref="O71">
    <cfRule type="containsBlanks" dxfId="67" priority="20">
      <formula>LEN(TRIM(O71))=0</formula>
    </cfRule>
  </conditionalFormatting>
  <conditionalFormatting sqref="N23">
    <cfRule type="containsBlanks" dxfId="66" priority="22">
      <formula>LEN(TRIM(N23))=0</formula>
    </cfRule>
  </conditionalFormatting>
  <conditionalFormatting sqref="N23:O23 Q23">
    <cfRule type="containsBlanks" dxfId="65" priority="21">
      <formula>LEN(TRIM(N23))=0</formula>
    </cfRule>
  </conditionalFormatting>
  <conditionalFormatting sqref="Q35:R35">
    <cfRule type="containsBlanks" dxfId="64" priority="16">
      <formula>LEN(TRIM(Q35))=0</formula>
    </cfRule>
  </conditionalFormatting>
  <conditionalFormatting sqref="N35:P35">
    <cfRule type="containsBlanks" dxfId="63" priority="6">
      <formula>LEN(TRIM(N35))=0</formula>
    </cfRule>
  </conditionalFormatting>
  <conditionalFormatting sqref="N33">
    <cfRule type="containsBlanks" dxfId="62" priority="9">
      <formula>LEN(TRIM(N33))=0</formula>
    </cfRule>
  </conditionalFormatting>
  <conditionalFormatting sqref="N33:P33">
    <cfRule type="containsBlanks" dxfId="61" priority="8">
      <formula>LEN(TRIM(N33))=0</formula>
    </cfRule>
  </conditionalFormatting>
  <conditionalFormatting sqref="N35">
    <cfRule type="containsBlanks" dxfId="60" priority="7">
      <formula>LEN(TRIM(N35))=0</formula>
    </cfRule>
  </conditionalFormatting>
  <conditionalFormatting sqref="P23">
    <cfRule type="containsBlanks" dxfId="59" priority="5">
      <formula>LEN(TRIM(P23))=0</formula>
    </cfRule>
  </conditionalFormatting>
  <conditionalFormatting sqref="N25">
    <cfRule type="containsBlanks" dxfId="58" priority="4">
      <formula>LEN(TRIM(N25))=0</formula>
    </cfRule>
  </conditionalFormatting>
  <conditionalFormatting sqref="N25:O25">
    <cfRule type="containsBlanks" dxfId="57" priority="3">
      <formula>LEN(TRIM(N25))=0</formula>
    </cfRule>
  </conditionalFormatting>
  <dataValidations count="6">
    <dataValidation type="list" allowBlank="1" showInputMessage="1" showErrorMessage="1" sqref="C67">
      <formula1>$H$213:$J$213</formula1>
    </dataValidation>
    <dataValidation type="list" allowBlank="1" showInputMessage="1" showErrorMessage="1" sqref="C51">
      <formula1>$H$197:$J$197</formula1>
    </dataValidation>
    <dataValidation type="list" allowBlank="1" showInputMessage="1" showErrorMessage="1" sqref="C31">
      <formula1>$H$174:$J$174</formula1>
    </dataValidation>
    <dataValidation type="list" allowBlank="1" showInputMessage="1" showErrorMessage="1" sqref="C21">
      <formula1>$H$169:$J$169</formula1>
    </dataValidation>
    <dataValidation showInputMessage="1" showErrorMessage="1" sqref="J55:K55 J59:K59 J53:K53 J27 J47:K47 J45:K45 J43:K43 J41:K41 J39:K39 J37:K37 J33:K33 J23:K23 J63:K63 J57:K57 J61:K61 J69 J71 H53:I64 H69:I73 H33:I48 J25 J35:K35 H23:I28"/>
    <dataValidation type="list" allowBlank="1" showInputMessage="1" showErrorMessage="1" sqref="D33 D63 D27 D25 D71 D69 D61 D59 D57 D55 D53 D47 D45 D43 D41 D39 D37 D23 D35">
      <formula1>$N23:$R23</formula1>
    </dataValidation>
  </dataValidations>
  <hyperlinks>
    <hyperlink ref="H3:J3" location="Sommaire!A1" tooltip="Aller vers onglet Sommaire" display="Sommaire"/>
    <hyperlink ref="H4:J4" location="'Gestion du risque'!A1" tooltip="Aller vers onglet Gestion du risque" display="Gestion du risque"/>
    <hyperlink ref="H5:J5" location="'Service aux publics'!A1" tooltip="Aller vers onglet Service aux publics" display="Service aux publics"/>
    <hyperlink ref="H8:J8" location="'Maîtrise du projet'!A1" tooltip="Aller vers onglet Maîtrise du projet" display="Maîtrise du projet"/>
    <hyperlink ref="B74:J74" location="Efficience!A1" tooltip="Retour vers haut de page" display="Efficience!A1"/>
    <hyperlink ref="H9:J9" location="'Restitution graphique'!A1" tooltip="Aller vers onglet Synthèse" display="Synthèse"/>
    <hyperlink ref="H7:J7" location="'Nécessité du projet'!A1" tooltip="Aller vers onglet Nécessité du projet" display="Nécessité du projet"/>
  </hyperlinks>
  <pageMargins left="0.70866141732283472" right="0.70866141732283472" top="0.74803149606299213" bottom="0.74803149606299213" header="0.31496062992125984" footer="0.31496062992125984"/>
  <pageSetup paperSize="9" scale="59" fitToHeight="0" orientation="landscape" r:id="rId1"/>
  <rowBreaks count="3" manualBreakCount="3">
    <brk id="29" min="1" max="10" man="1"/>
    <brk id="49" min="1" max="10" man="1"/>
    <brk id="65" min="1" max="10" man="1"/>
  </rowBreaks>
  <ignoredErrors>
    <ignoredError sqref="J23:J24 J38:J40 J53:J63 J69:J72 J33:J34 J41:J48" unlocked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howOutlineSymbols="0"/>
    <pageSetUpPr fitToPage="1"/>
  </sheetPr>
  <dimension ref="A1:AG58"/>
  <sheetViews>
    <sheetView showOutlineSymbols="0" zoomScale="80" zoomScaleNormal="80" workbookViewId="0">
      <selection activeCell="H8" sqref="H8:J8"/>
    </sheetView>
  </sheetViews>
  <sheetFormatPr baseColWidth="10" defaultColWidth="11.42578125" defaultRowHeight="18" outlineLevelCol="1" x14ac:dyDescent="0.25"/>
  <cols>
    <col min="1" max="1" width="2.7109375" style="279" customWidth="1"/>
    <col min="2" max="2" width="84.28515625" style="7" customWidth="1"/>
    <col min="3" max="3" width="2.7109375" style="7" customWidth="1"/>
    <col min="4" max="4" width="22.42578125" style="15" bestFit="1" customWidth="1"/>
    <col min="5" max="5" width="2.7109375" style="7" customWidth="1"/>
    <col min="6" max="6" width="45.28515625" style="15" customWidth="1"/>
    <col min="7" max="7" width="2.7109375" style="7" customWidth="1"/>
    <col min="8" max="8" width="18.28515625" style="7" bestFit="1" customWidth="1"/>
    <col min="9" max="9" width="2.7109375" style="7" customWidth="1"/>
    <col min="10" max="10" width="21.42578125" style="7" customWidth="1"/>
    <col min="11" max="11" width="2.5703125" style="7" customWidth="1"/>
    <col min="12" max="12" width="18.28515625" style="7" hidden="1" customWidth="1" outlineLevel="1"/>
    <col min="13" max="13" width="46.5703125" style="7" hidden="1" customWidth="1" outlineLevel="1"/>
    <col min="14" max="21" width="20.7109375" style="7" hidden="1" customWidth="1" outlineLevel="1"/>
    <col min="22" max="27" width="11.42578125" style="7" hidden="1" customWidth="1" outlineLevel="1"/>
    <col min="28" max="30" width="11.42578125" style="18" hidden="1" customWidth="1" outlineLevel="1"/>
    <col min="31" max="31" width="11.42578125" style="7" customWidth="1" outlineLevel="1"/>
    <col min="32" max="32" width="11.42578125" style="7" collapsed="1"/>
    <col min="33" max="16384" width="11.42578125" style="7"/>
  </cols>
  <sheetData>
    <row r="1" spans="1:33" ht="18" customHeight="1" thickBot="1" x14ac:dyDescent="0.3">
      <c r="AB1" s="30" t="s">
        <v>4</v>
      </c>
      <c r="AC1" s="28">
        <f>H20</f>
        <v>0</v>
      </c>
      <c r="AD1" s="30">
        <f>J20</f>
        <v>1</v>
      </c>
    </row>
    <row r="2" spans="1:33" s="1" customFormat="1" ht="21" customHeight="1" x14ac:dyDescent="0.3">
      <c r="A2" s="279"/>
      <c r="B2" s="435" t="s">
        <v>152</v>
      </c>
      <c r="C2" s="435"/>
      <c r="D2" s="435"/>
      <c r="E2" s="435"/>
      <c r="F2" s="435"/>
      <c r="G2" s="73"/>
      <c r="H2" s="436" t="s">
        <v>113</v>
      </c>
      <c r="I2" s="437"/>
      <c r="J2" s="438"/>
      <c r="K2" s="7"/>
      <c r="L2" s="7"/>
      <c r="M2" s="7"/>
      <c r="N2" s="433" t="s">
        <v>92</v>
      </c>
      <c r="O2" s="433"/>
      <c r="P2" s="433"/>
      <c r="Q2" s="433"/>
      <c r="R2" s="433"/>
      <c r="S2" s="23"/>
      <c r="T2" s="4"/>
      <c r="U2" s="4"/>
      <c r="V2" s="4"/>
      <c r="W2" s="4"/>
      <c r="X2" s="4"/>
      <c r="Y2" s="4"/>
      <c r="Z2" s="4"/>
      <c r="AA2" s="4"/>
      <c r="AB2" s="24" t="s">
        <v>6</v>
      </c>
      <c r="AC2" s="27" t="str">
        <f>H30</f>
        <v>NC</v>
      </c>
      <c r="AD2" s="31" t="str">
        <f>J30</f>
        <v>NC</v>
      </c>
      <c r="AE2" s="4"/>
      <c r="AF2" s="4"/>
      <c r="AG2" s="4"/>
    </row>
    <row r="3" spans="1:33" ht="21.75" customHeight="1" x14ac:dyDescent="0.25">
      <c r="B3" s="435"/>
      <c r="C3" s="435"/>
      <c r="D3" s="435"/>
      <c r="E3" s="435"/>
      <c r="F3" s="435"/>
      <c r="G3" s="73"/>
      <c r="H3" s="388" t="s">
        <v>114</v>
      </c>
      <c r="I3" s="389"/>
      <c r="J3" s="390"/>
      <c r="N3" s="26"/>
      <c r="O3" s="26"/>
      <c r="P3" s="26"/>
      <c r="Q3" s="26"/>
      <c r="R3" s="26"/>
      <c r="S3" s="23"/>
      <c r="T3" s="4"/>
      <c r="U3" s="4"/>
      <c r="V3" s="4"/>
      <c r="AB3" s="30" t="s">
        <v>9</v>
      </c>
      <c r="AC3" s="28" t="str">
        <f>H40</f>
        <v>NC</v>
      </c>
      <c r="AD3" s="30" t="str">
        <f>J40</f>
        <v>NC</v>
      </c>
    </row>
    <row r="4" spans="1:33" s="2" customFormat="1" ht="21.75" customHeight="1" x14ac:dyDescent="0.25">
      <c r="A4" s="277"/>
      <c r="B4" s="435"/>
      <c r="C4" s="435"/>
      <c r="D4" s="435"/>
      <c r="E4" s="435"/>
      <c r="F4" s="435"/>
      <c r="G4" s="73"/>
      <c r="H4" s="388" t="s">
        <v>99</v>
      </c>
      <c r="I4" s="389"/>
      <c r="J4" s="390"/>
      <c r="K4" s="7"/>
      <c r="L4" s="7"/>
      <c r="M4" s="7"/>
      <c r="N4" s="26"/>
      <c r="O4" s="26"/>
      <c r="P4" s="26"/>
      <c r="Q4" s="26"/>
      <c r="R4" s="26"/>
      <c r="S4" s="23"/>
      <c r="T4" s="4"/>
      <c r="U4" s="4"/>
      <c r="V4" s="4"/>
      <c r="W4" s="3"/>
      <c r="X4" s="3"/>
      <c r="Y4" s="3"/>
      <c r="Z4" s="3"/>
      <c r="AA4" s="3"/>
      <c r="AB4" s="31"/>
      <c r="AC4" s="31"/>
      <c r="AD4" s="31">
        <f>SUM(AD1:AD3)</f>
        <v>1</v>
      </c>
      <c r="AE4" s="3"/>
      <c r="AF4" s="3"/>
      <c r="AG4" s="3"/>
    </row>
    <row r="5" spans="1:33" s="2" customFormat="1" ht="21.75" customHeight="1" x14ac:dyDescent="0.25">
      <c r="A5" s="277"/>
      <c r="B5" s="435"/>
      <c r="C5" s="435"/>
      <c r="D5" s="435"/>
      <c r="E5" s="435"/>
      <c r="F5" s="435"/>
      <c r="G5" s="73"/>
      <c r="H5" s="388" t="s">
        <v>115</v>
      </c>
      <c r="I5" s="389"/>
      <c r="J5" s="390"/>
      <c r="K5" s="7"/>
      <c r="L5" s="7"/>
      <c r="M5" s="7"/>
      <c r="N5" s="26"/>
      <c r="O5" s="26"/>
      <c r="P5" s="26"/>
      <c r="Q5" s="26"/>
      <c r="R5" s="26"/>
      <c r="S5" s="23"/>
      <c r="T5" s="4"/>
      <c r="U5" s="4"/>
      <c r="V5" s="4"/>
      <c r="W5" s="3"/>
      <c r="X5" s="3"/>
      <c r="Y5" s="3"/>
      <c r="Z5" s="3"/>
      <c r="AA5" s="3"/>
      <c r="AB5" s="31"/>
      <c r="AC5" s="31"/>
      <c r="AD5" s="31"/>
      <c r="AE5" s="3"/>
      <c r="AF5" s="3"/>
      <c r="AG5" s="3"/>
    </row>
    <row r="6" spans="1:33" s="2" customFormat="1" ht="21.75" customHeight="1" x14ac:dyDescent="0.25">
      <c r="A6" s="277"/>
      <c r="B6" s="435"/>
      <c r="C6" s="435"/>
      <c r="D6" s="435"/>
      <c r="E6" s="435"/>
      <c r="F6" s="435"/>
      <c r="G6" s="73"/>
      <c r="H6" s="388" t="s">
        <v>168</v>
      </c>
      <c r="I6" s="389"/>
      <c r="J6" s="390"/>
      <c r="K6" s="7"/>
      <c r="L6" s="7"/>
      <c r="M6" s="7"/>
      <c r="N6" s="7"/>
      <c r="O6" s="7"/>
      <c r="P6" s="7"/>
      <c r="Q6" s="7"/>
      <c r="R6" s="7"/>
      <c r="S6" s="7"/>
      <c r="T6" s="7"/>
      <c r="U6" s="7"/>
      <c r="V6" s="7"/>
      <c r="W6" s="3"/>
      <c r="X6" s="3"/>
      <c r="Y6" s="3"/>
      <c r="Z6" s="3"/>
      <c r="AA6" s="3"/>
      <c r="AB6" s="31"/>
      <c r="AC6" s="31"/>
      <c r="AD6" s="31"/>
      <c r="AE6" s="3"/>
      <c r="AF6" s="3"/>
      <c r="AG6" s="3"/>
    </row>
    <row r="7" spans="1:33" s="2" customFormat="1" ht="21.75" customHeight="1" x14ac:dyDescent="0.25">
      <c r="A7" s="277"/>
      <c r="B7" s="435"/>
      <c r="C7" s="435"/>
      <c r="D7" s="435"/>
      <c r="E7" s="435"/>
      <c r="F7" s="435"/>
      <c r="G7" s="73"/>
      <c r="H7" s="452" t="s">
        <v>248</v>
      </c>
      <c r="I7" s="453"/>
      <c r="J7" s="454"/>
      <c r="K7" s="7"/>
      <c r="L7" s="7"/>
      <c r="M7" s="7"/>
      <c r="N7" s="7"/>
      <c r="O7" s="7"/>
      <c r="P7" s="7"/>
      <c r="Q7" s="7"/>
      <c r="R7" s="7"/>
      <c r="S7" s="7"/>
      <c r="T7" s="7"/>
      <c r="U7" s="7"/>
      <c r="V7" s="7"/>
      <c r="W7" s="3"/>
      <c r="X7" s="3"/>
      <c r="Y7" s="3"/>
      <c r="Z7" s="3"/>
      <c r="AA7" s="3"/>
      <c r="AB7" s="31"/>
      <c r="AC7" s="31"/>
      <c r="AD7" s="31"/>
      <c r="AE7" s="3"/>
      <c r="AF7" s="3"/>
      <c r="AG7" s="3"/>
    </row>
    <row r="8" spans="1:33" s="2" customFormat="1" ht="21.75" customHeight="1" x14ac:dyDescent="0.25">
      <c r="A8" s="277"/>
      <c r="B8" s="435"/>
      <c r="C8" s="435"/>
      <c r="D8" s="435"/>
      <c r="E8" s="435"/>
      <c r="F8" s="435"/>
      <c r="G8" s="73"/>
      <c r="H8" s="388" t="s">
        <v>247</v>
      </c>
      <c r="I8" s="389"/>
      <c r="J8" s="390"/>
      <c r="K8" s="7"/>
      <c r="L8" s="7"/>
      <c r="M8" s="7"/>
      <c r="N8" s="7"/>
      <c r="O8" s="7"/>
      <c r="P8" s="7"/>
      <c r="Q8" s="7"/>
      <c r="R8" s="7"/>
      <c r="S8" s="7"/>
      <c r="T8" s="7"/>
      <c r="U8" s="7"/>
      <c r="V8" s="7"/>
      <c r="W8" s="3"/>
      <c r="X8" s="3"/>
      <c r="Y8" s="3"/>
      <c r="Z8" s="3"/>
      <c r="AA8" s="3"/>
      <c r="AB8" s="31"/>
      <c r="AC8" s="31"/>
      <c r="AD8" s="31"/>
      <c r="AE8" s="3"/>
      <c r="AF8" s="3"/>
      <c r="AG8" s="3"/>
    </row>
    <row r="9" spans="1:33" s="2" customFormat="1" ht="21.75" customHeight="1" x14ac:dyDescent="0.25">
      <c r="A9" s="279"/>
      <c r="B9" s="435"/>
      <c r="C9" s="435"/>
      <c r="D9" s="435"/>
      <c r="E9" s="435"/>
      <c r="F9" s="435"/>
      <c r="G9" s="73"/>
      <c r="H9" s="418" t="s">
        <v>111</v>
      </c>
      <c r="I9" s="419"/>
      <c r="J9" s="420"/>
      <c r="K9" s="7"/>
      <c r="L9" s="7"/>
      <c r="M9" s="7"/>
      <c r="N9" s="7"/>
      <c r="O9" s="7"/>
      <c r="P9" s="7"/>
      <c r="Q9" s="7"/>
      <c r="R9" s="7"/>
      <c r="S9" s="7"/>
      <c r="T9" s="7"/>
      <c r="U9" s="7"/>
      <c r="V9" s="7"/>
      <c r="W9" s="3"/>
      <c r="X9" s="3"/>
      <c r="Y9" s="3"/>
      <c r="Z9" s="3"/>
      <c r="AA9" s="3"/>
      <c r="AB9" s="31"/>
      <c r="AC9" s="31"/>
      <c r="AD9" s="31"/>
      <c r="AE9" s="3"/>
      <c r="AF9" s="3"/>
      <c r="AG9" s="3"/>
    </row>
    <row r="10" spans="1:33" s="2" customFormat="1" ht="18" customHeight="1" x14ac:dyDescent="0.25">
      <c r="A10" s="279"/>
      <c r="B10" s="7"/>
      <c r="C10" s="7"/>
      <c r="D10" s="15"/>
      <c r="E10" s="7"/>
      <c r="F10" s="15"/>
      <c r="G10" s="7"/>
      <c r="H10" s="451" t="s">
        <v>116</v>
      </c>
      <c r="I10" s="451"/>
      <c r="J10" s="451"/>
      <c r="K10" s="7"/>
      <c r="L10" s="7"/>
      <c r="M10" s="7"/>
      <c r="N10" s="7"/>
      <c r="O10" s="7"/>
      <c r="P10" s="7"/>
      <c r="Q10" s="7"/>
      <c r="R10" s="7"/>
      <c r="S10" s="7"/>
      <c r="T10" s="7"/>
      <c r="U10" s="7"/>
      <c r="V10" s="7"/>
      <c r="W10" s="3"/>
      <c r="X10" s="3"/>
      <c r="Y10" s="3"/>
      <c r="Z10" s="3"/>
      <c r="AA10" s="3"/>
      <c r="AB10" s="31"/>
      <c r="AC10" s="31"/>
      <c r="AD10" s="31"/>
      <c r="AE10" s="3"/>
      <c r="AF10" s="3"/>
      <c r="AG10" s="3"/>
    </row>
    <row r="11" spans="1:33" s="105" customFormat="1" ht="51.75" customHeight="1" x14ac:dyDescent="0.35">
      <c r="A11" s="277"/>
      <c r="B11" s="449" t="s">
        <v>250</v>
      </c>
      <c r="C11" s="450"/>
      <c r="D11" s="450"/>
      <c r="E11" s="450"/>
      <c r="F11" s="450"/>
      <c r="G11" s="101"/>
      <c r="H11" s="439">
        <f>IF(AND(H20="NC",H30="NC",H40="NC"),"NC",IFERROR(SUMPRODUCT(AC1:AC3,AD1:AD3)/AD4,"-"))</f>
        <v>0</v>
      </c>
      <c r="I11" s="439"/>
      <c r="J11" s="439"/>
      <c r="K11" s="102"/>
      <c r="L11" s="103"/>
      <c r="M11" s="103"/>
      <c r="N11" s="102"/>
      <c r="O11" s="102"/>
      <c r="P11" s="102"/>
      <c r="Q11" s="102"/>
      <c r="R11" s="102"/>
      <c r="S11" s="103"/>
      <c r="T11" s="103"/>
      <c r="U11" s="103"/>
      <c r="V11" s="103"/>
      <c r="W11" s="103"/>
      <c r="X11" s="103"/>
      <c r="Y11" s="103"/>
      <c r="Z11" s="104"/>
      <c r="AA11" s="104"/>
      <c r="AB11" s="104"/>
      <c r="AC11" s="104"/>
      <c r="AD11" s="104"/>
      <c r="AE11" s="104"/>
      <c r="AF11" s="104"/>
      <c r="AG11" s="104"/>
    </row>
    <row r="12" spans="1:33" s="2" customFormat="1" ht="18" customHeight="1" thickBot="1" x14ac:dyDescent="0.3">
      <c r="A12" s="279"/>
      <c r="B12" s="7"/>
      <c r="C12" s="7"/>
      <c r="D12" s="7"/>
      <c r="E12" s="7"/>
      <c r="F12" s="7"/>
      <c r="G12" s="6"/>
      <c r="H12" s="434"/>
      <c r="I12" s="434"/>
      <c r="J12" s="434"/>
      <c r="K12" s="7"/>
      <c r="L12" s="7"/>
      <c r="M12" s="7"/>
      <c r="N12" s="3"/>
      <c r="O12" s="11"/>
      <c r="P12" s="3"/>
      <c r="Q12" s="3"/>
      <c r="R12" s="3"/>
      <c r="S12" s="3"/>
      <c r="T12" s="3"/>
      <c r="U12" s="3"/>
      <c r="V12" s="3"/>
      <c r="W12" s="3"/>
      <c r="X12" s="3"/>
      <c r="Y12" s="3"/>
      <c r="Z12" s="3"/>
      <c r="AA12" s="3"/>
      <c r="AB12" s="31"/>
      <c r="AC12" s="31"/>
      <c r="AD12" s="31"/>
      <c r="AE12" s="3"/>
      <c r="AF12" s="3"/>
      <c r="AG12" s="3"/>
    </row>
    <row r="13" spans="1:33" s="80" customFormat="1" ht="21" customHeight="1" thickTop="1" x14ac:dyDescent="0.2">
      <c r="A13" s="283"/>
      <c r="B13" s="440" t="s">
        <v>187</v>
      </c>
      <c r="C13" s="441"/>
      <c r="D13" s="441"/>
      <c r="E13" s="441"/>
      <c r="F13" s="441"/>
      <c r="G13" s="441"/>
      <c r="H13" s="441"/>
      <c r="I13" s="441"/>
      <c r="J13" s="442"/>
      <c r="K13" s="74"/>
      <c r="L13" s="74"/>
      <c r="M13" s="74"/>
      <c r="S13" s="79"/>
      <c r="T13" s="79"/>
      <c r="U13" s="79"/>
      <c r="V13" s="79"/>
      <c r="W13" s="79"/>
      <c r="X13" s="79"/>
      <c r="Y13" s="79"/>
      <c r="Z13" s="79"/>
      <c r="AA13" s="79"/>
      <c r="AB13" s="96"/>
      <c r="AC13" s="96"/>
      <c r="AD13" s="96"/>
      <c r="AE13" s="79"/>
      <c r="AF13" s="79"/>
      <c r="AG13" s="79"/>
    </row>
    <row r="14" spans="1:33" s="80" customFormat="1" ht="21" customHeight="1" x14ac:dyDescent="0.2">
      <c r="A14" s="93"/>
      <c r="B14" s="443"/>
      <c r="C14" s="444"/>
      <c r="D14" s="444"/>
      <c r="E14" s="444"/>
      <c r="F14" s="444"/>
      <c r="G14" s="444"/>
      <c r="H14" s="444"/>
      <c r="I14" s="444"/>
      <c r="J14" s="445"/>
      <c r="K14" s="74"/>
      <c r="L14" s="74"/>
      <c r="M14" s="74"/>
      <c r="N14" s="74"/>
      <c r="O14" s="79"/>
      <c r="P14" s="79"/>
      <c r="Q14" s="79"/>
      <c r="R14" s="79"/>
      <c r="S14" s="79"/>
      <c r="T14" s="79"/>
      <c r="U14" s="79"/>
      <c r="V14" s="79"/>
      <c r="W14" s="79"/>
      <c r="X14" s="79"/>
      <c r="Y14" s="79"/>
      <c r="Z14" s="79"/>
      <c r="AA14" s="79"/>
      <c r="AB14" s="96"/>
      <c r="AC14" s="96"/>
      <c r="AD14" s="96"/>
      <c r="AE14" s="79"/>
      <c r="AF14" s="79"/>
      <c r="AG14" s="79"/>
    </row>
    <row r="15" spans="1:33" s="80" customFormat="1" ht="21" customHeight="1" x14ac:dyDescent="0.2">
      <c r="A15" s="93"/>
      <c r="B15" s="443"/>
      <c r="C15" s="444"/>
      <c r="D15" s="444"/>
      <c r="E15" s="444"/>
      <c r="F15" s="444"/>
      <c r="G15" s="444"/>
      <c r="H15" s="444"/>
      <c r="I15" s="444"/>
      <c r="J15" s="445"/>
      <c r="K15" s="74"/>
      <c r="V15" s="79"/>
      <c r="W15" s="79"/>
      <c r="X15" s="79"/>
      <c r="Y15" s="79"/>
      <c r="Z15" s="79"/>
      <c r="AA15" s="79"/>
      <c r="AB15" s="96"/>
      <c r="AC15" s="96"/>
      <c r="AD15" s="96"/>
      <c r="AE15" s="79"/>
      <c r="AF15" s="79"/>
      <c r="AG15" s="79"/>
    </row>
    <row r="16" spans="1:33" s="80" customFormat="1" ht="21" customHeight="1" x14ac:dyDescent="0.2">
      <c r="A16" s="93"/>
      <c r="B16" s="443"/>
      <c r="C16" s="444"/>
      <c r="D16" s="444"/>
      <c r="E16" s="444"/>
      <c r="F16" s="444"/>
      <c r="G16" s="444"/>
      <c r="H16" s="444"/>
      <c r="I16" s="444"/>
      <c r="J16" s="445"/>
      <c r="K16" s="74"/>
      <c r="V16" s="79"/>
      <c r="W16" s="79"/>
      <c r="X16" s="79"/>
      <c r="Y16" s="79"/>
      <c r="Z16" s="79"/>
      <c r="AA16" s="79"/>
      <c r="AB16" s="96"/>
      <c r="AC16" s="96"/>
      <c r="AD16" s="96"/>
      <c r="AE16" s="79"/>
      <c r="AF16" s="79"/>
      <c r="AG16" s="79"/>
    </row>
    <row r="17" spans="1:33" s="80" customFormat="1" ht="21" customHeight="1" x14ac:dyDescent="0.2">
      <c r="A17" s="270"/>
      <c r="B17" s="443"/>
      <c r="C17" s="444"/>
      <c r="D17" s="444"/>
      <c r="E17" s="444"/>
      <c r="F17" s="444"/>
      <c r="G17" s="444"/>
      <c r="H17" s="444"/>
      <c r="I17" s="444"/>
      <c r="J17" s="445"/>
      <c r="K17" s="74"/>
      <c r="V17" s="79"/>
      <c r="W17" s="79"/>
      <c r="X17" s="79"/>
      <c r="Y17" s="79"/>
      <c r="Z17" s="79"/>
      <c r="AA17" s="79"/>
      <c r="AB17" s="96"/>
      <c r="AC17" s="96"/>
      <c r="AD17" s="96"/>
      <c r="AE17" s="79"/>
      <c r="AF17" s="79"/>
      <c r="AG17" s="79"/>
    </row>
    <row r="18" spans="1:33" s="80" customFormat="1" ht="45" customHeight="1" thickBot="1" x14ac:dyDescent="0.25">
      <c r="A18" s="270"/>
      <c r="B18" s="446"/>
      <c r="C18" s="447"/>
      <c r="D18" s="447"/>
      <c r="E18" s="447"/>
      <c r="F18" s="447"/>
      <c r="G18" s="447"/>
      <c r="H18" s="447"/>
      <c r="I18" s="447"/>
      <c r="J18" s="448"/>
      <c r="K18" s="74"/>
      <c r="V18" s="79"/>
      <c r="W18" s="79"/>
      <c r="X18" s="79"/>
      <c r="Y18" s="79"/>
      <c r="Z18" s="79"/>
      <c r="AA18" s="79"/>
      <c r="AB18" s="96"/>
      <c r="AC18" s="96"/>
      <c r="AD18" s="96"/>
      <c r="AE18" s="79"/>
      <c r="AF18" s="79"/>
      <c r="AG18" s="79"/>
    </row>
    <row r="19" spans="1:33" s="80" customFormat="1" ht="39.950000000000003" customHeight="1" thickTop="1" x14ac:dyDescent="0.25">
      <c r="A19" s="277"/>
      <c r="B19" s="36"/>
      <c r="C19" s="79"/>
      <c r="D19" s="93"/>
      <c r="E19" s="79"/>
      <c r="F19" s="86"/>
      <c r="G19" s="79"/>
      <c r="H19" s="85" t="s">
        <v>86</v>
      </c>
      <c r="I19" s="48"/>
      <c r="J19" s="86" t="s">
        <v>85</v>
      </c>
      <c r="K19" s="48"/>
      <c r="L19" s="48"/>
      <c r="M19" s="48"/>
      <c r="N19" s="48"/>
      <c r="O19" s="79"/>
      <c r="P19" s="79"/>
      <c r="Q19" s="79"/>
      <c r="R19" s="79"/>
      <c r="S19" s="79"/>
      <c r="T19" s="79"/>
      <c r="U19" s="79"/>
      <c r="V19" s="79"/>
      <c r="W19" s="79"/>
      <c r="X19" s="79"/>
      <c r="Y19" s="79"/>
      <c r="Z19" s="79"/>
      <c r="AA19" s="79"/>
      <c r="AB19" s="96"/>
      <c r="AC19" s="96"/>
      <c r="AD19" s="96"/>
      <c r="AE19" s="79"/>
      <c r="AF19" s="79"/>
      <c r="AG19" s="79"/>
    </row>
    <row r="20" spans="1:33" s="2" customFormat="1" ht="39.950000000000003" customHeight="1" x14ac:dyDescent="0.25">
      <c r="A20" s="276"/>
      <c r="B20" s="12" t="s">
        <v>4</v>
      </c>
      <c r="C20" s="4"/>
      <c r="D20" s="256" t="s">
        <v>84</v>
      </c>
      <c r="E20" s="257"/>
      <c r="F20" s="256" t="s">
        <v>205</v>
      </c>
      <c r="G20" s="4"/>
      <c r="H20" s="140">
        <f>IFERROR(SUMPRODUCT(H22:H26,J22:J26)*3/U28,"NC")</f>
        <v>0</v>
      </c>
      <c r="I20" s="7"/>
      <c r="J20" s="141">
        <f>IF(H20="NC","NC",1)</f>
        <v>1</v>
      </c>
      <c r="K20" s="7"/>
      <c r="V20" s="3"/>
      <c r="W20" s="3"/>
      <c r="X20" s="3"/>
      <c r="Y20" s="3"/>
      <c r="Z20" s="3"/>
      <c r="AA20" s="3"/>
      <c r="AB20" s="19"/>
      <c r="AC20" s="19"/>
      <c r="AD20" s="19"/>
      <c r="AE20" s="3"/>
      <c r="AF20" s="3"/>
      <c r="AG20" s="3"/>
    </row>
    <row r="21" spans="1:33" s="39" customFormat="1" ht="24.95" customHeight="1" thickBot="1" x14ac:dyDescent="0.35">
      <c r="A21" s="276"/>
      <c r="B21" s="44"/>
      <c r="C21" s="45"/>
      <c r="D21" s="38" t="s">
        <v>93</v>
      </c>
      <c r="E21" s="235"/>
      <c r="F21" s="38" t="s">
        <v>93</v>
      </c>
      <c r="G21" s="45"/>
      <c r="H21" s="46"/>
      <c r="I21" s="48"/>
      <c r="J21" s="35" t="s">
        <v>122</v>
      </c>
      <c r="K21" s="48"/>
      <c r="V21" s="37"/>
      <c r="W21" s="37"/>
      <c r="X21" s="37"/>
      <c r="Y21" s="37"/>
      <c r="Z21" s="37"/>
      <c r="AA21" s="37"/>
      <c r="AB21" s="47"/>
      <c r="AC21" s="47"/>
      <c r="AD21" s="47"/>
      <c r="AE21" s="37"/>
      <c r="AF21" s="37"/>
      <c r="AG21" s="37"/>
    </row>
    <row r="22" spans="1:33" s="39" customFormat="1" ht="34.5" thickBot="1" x14ac:dyDescent="0.3">
      <c r="A22" s="277" t="s">
        <v>75</v>
      </c>
      <c r="B22" s="78" t="s">
        <v>203</v>
      </c>
      <c r="C22" s="40"/>
      <c r="D22" s="82" t="s">
        <v>12</v>
      </c>
      <c r="E22" s="237"/>
      <c r="F22" s="330"/>
      <c r="G22" s="40"/>
      <c r="H22" s="150">
        <f>IFERROR(HLOOKUP(D22,$N22:$R23,2,FALSE),"-")</f>
        <v>0</v>
      </c>
      <c r="I22" s="48"/>
      <c r="J22" s="152">
        <f>IF(D22="Non concerné","NC",1)</f>
        <v>1</v>
      </c>
      <c r="K22" s="48"/>
      <c r="L22" s="41" t="s">
        <v>91</v>
      </c>
      <c r="M22" s="10" t="str">
        <f>"Réponses proposées à la question " &amp; A22</f>
        <v>Réponses proposées à la question NE01</v>
      </c>
      <c r="N22" s="49" t="s">
        <v>12</v>
      </c>
      <c r="O22" s="83" t="s">
        <v>11</v>
      </c>
      <c r="P22" s="83"/>
      <c r="Q22" s="83"/>
      <c r="R22" s="95"/>
      <c r="S22" s="37"/>
      <c r="T22" s="37"/>
      <c r="U22" s="37"/>
      <c r="V22" s="37"/>
      <c r="W22" s="37"/>
      <c r="X22" s="37"/>
      <c r="Y22" s="37"/>
      <c r="Z22" s="37"/>
      <c r="AA22" s="37"/>
      <c r="AB22" s="47"/>
      <c r="AC22" s="47"/>
      <c r="AD22" s="47"/>
      <c r="AE22" s="37"/>
      <c r="AF22" s="37"/>
      <c r="AG22" s="37"/>
    </row>
    <row r="23" spans="1:33" s="39" customFormat="1" ht="16.149999999999999" thickBot="1" x14ac:dyDescent="0.35">
      <c r="A23" s="277"/>
      <c r="B23" s="78"/>
      <c r="C23" s="40"/>
      <c r="D23" s="244"/>
      <c r="E23" s="237"/>
      <c r="F23" s="84"/>
      <c r="G23" s="40"/>
      <c r="H23" s="42"/>
      <c r="I23" s="48"/>
      <c r="J23" s="43"/>
      <c r="K23" s="48"/>
      <c r="L23" s="9"/>
      <c r="M23" s="10" t="s">
        <v>90</v>
      </c>
      <c r="N23" s="97">
        <v>0</v>
      </c>
      <c r="O23" s="87">
        <v>1</v>
      </c>
      <c r="P23" s="87"/>
      <c r="Q23" s="87"/>
      <c r="R23" s="90"/>
      <c r="S23" s="37"/>
      <c r="T23" s="37">
        <f>MAX(N23:R23)</f>
        <v>1</v>
      </c>
      <c r="U23" s="37">
        <f>IFERROR(T23*J22,0)</f>
        <v>1</v>
      </c>
      <c r="V23" s="37"/>
      <c r="W23" s="37"/>
      <c r="X23" s="37"/>
      <c r="Y23" s="37"/>
      <c r="Z23" s="37"/>
      <c r="AA23" s="37"/>
      <c r="AB23" s="47"/>
      <c r="AC23" s="47"/>
      <c r="AD23" s="47"/>
      <c r="AE23" s="37"/>
      <c r="AF23" s="37"/>
      <c r="AG23" s="37"/>
    </row>
    <row r="24" spans="1:33" s="39" customFormat="1" ht="34.5" thickBot="1" x14ac:dyDescent="0.3">
      <c r="A24" s="277" t="s">
        <v>76</v>
      </c>
      <c r="B24" s="78" t="s">
        <v>5</v>
      </c>
      <c r="C24" s="40"/>
      <c r="D24" s="82" t="s">
        <v>12</v>
      </c>
      <c r="E24" s="237"/>
      <c r="F24" s="330"/>
      <c r="G24" s="40"/>
      <c r="H24" s="150">
        <f>IFERROR(HLOOKUP(D24,$N24:$R25,2,FALSE),"-")</f>
        <v>0</v>
      </c>
      <c r="I24" s="48"/>
      <c r="J24" s="152">
        <f>IF(D24="Non concerné","NC",1)</f>
        <v>1</v>
      </c>
      <c r="K24" s="48"/>
      <c r="L24" s="41" t="s">
        <v>91</v>
      </c>
      <c r="M24" s="10" t="str">
        <f>"Réponses proposées à la question " &amp; A24</f>
        <v>Réponses proposées à la question NE02</v>
      </c>
      <c r="N24" s="49" t="s">
        <v>12</v>
      </c>
      <c r="O24" s="88" t="s">
        <v>11</v>
      </c>
      <c r="P24" s="88"/>
      <c r="Q24" s="88"/>
      <c r="R24" s="89"/>
      <c r="S24" s="37"/>
      <c r="T24" s="37"/>
      <c r="U24" s="37"/>
      <c r="V24" s="37"/>
      <c r="W24" s="37"/>
      <c r="X24" s="37"/>
      <c r="Y24" s="37"/>
      <c r="Z24" s="37"/>
      <c r="AA24" s="37"/>
      <c r="AB24" s="47"/>
      <c r="AC24" s="47"/>
      <c r="AD24" s="47"/>
      <c r="AE24" s="37"/>
      <c r="AF24" s="37"/>
      <c r="AG24" s="37"/>
    </row>
    <row r="25" spans="1:33" s="39" customFormat="1" ht="16.5" thickBot="1" x14ac:dyDescent="0.3">
      <c r="A25" s="277"/>
      <c r="B25" s="78"/>
      <c r="C25" s="40"/>
      <c r="D25" s="244"/>
      <c r="E25" s="237"/>
      <c r="F25" s="84"/>
      <c r="G25" s="40"/>
      <c r="H25" s="42"/>
      <c r="I25" s="48"/>
      <c r="J25" s="43"/>
      <c r="K25" s="48"/>
      <c r="L25" s="9"/>
      <c r="M25" s="10" t="s">
        <v>90</v>
      </c>
      <c r="N25" s="97">
        <v>0</v>
      </c>
      <c r="O25" s="87">
        <v>1</v>
      </c>
      <c r="P25" s="87"/>
      <c r="Q25" s="87"/>
      <c r="R25" s="90"/>
      <c r="S25" s="37"/>
      <c r="T25" s="37">
        <f>MAX(N25:R25)</f>
        <v>1</v>
      </c>
      <c r="U25" s="37">
        <f>IFERROR(T25*J24,0)</f>
        <v>1</v>
      </c>
      <c r="V25" s="37"/>
      <c r="W25" s="37"/>
      <c r="X25" s="37"/>
      <c r="Y25" s="37"/>
      <c r="Z25" s="37"/>
      <c r="AA25" s="37"/>
      <c r="AB25" s="47"/>
      <c r="AC25" s="47"/>
      <c r="AD25" s="47"/>
      <c r="AE25" s="37"/>
      <c r="AF25" s="37"/>
      <c r="AG25" s="37"/>
    </row>
    <row r="26" spans="1:33" s="39" customFormat="1" ht="45.75" thickBot="1" x14ac:dyDescent="0.3">
      <c r="A26" s="277" t="s">
        <v>77</v>
      </c>
      <c r="B26" s="78" t="s">
        <v>140</v>
      </c>
      <c r="C26" s="40"/>
      <c r="D26" s="82" t="s">
        <v>12</v>
      </c>
      <c r="E26" s="237"/>
      <c r="F26" s="329"/>
      <c r="G26" s="40"/>
      <c r="H26" s="150">
        <f>IFERROR(HLOOKUP(D26,$N26:$R27,2,FALSE),"-")</f>
        <v>0</v>
      </c>
      <c r="I26" s="48"/>
      <c r="J26" s="152">
        <f>IF(D26="Non concerné","NC",1)</f>
        <v>1</v>
      </c>
      <c r="K26" s="48"/>
      <c r="L26" s="41" t="s">
        <v>91</v>
      </c>
      <c r="M26" s="10" t="str">
        <f>"Réponses proposées à la question " &amp; A26</f>
        <v>Réponses proposées à la question NE03</v>
      </c>
      <c r="N26" s="49" t="s">
        <v>12</v>
      </c>
      <c r="O26" s="88" t="s">
        <v>11</v>
      </c>
      <c r="P26" s="88"/>
      <c r="Q26" s="88"/>
      <c r="R26" s="89"/>
      <c r="S26" s="37"/>
      <c r="T26" s="37"/>
      <c r="U26" s="37"/>
      <c r="V26" s="37"/>
      <c r="W26" s="37"/>
      <c r="X26" s="37"/>
      <c r="Y26" s="37"/>
      <c r="Z26" s="37"/>
      <c r="AA26" s="37"/>
      <c r="AB26" s="47"/>
      <c r="AC26" s="47"/>
      <c r="AD26" s="47"/>
      <c r="AE26" s="37"/>
      <c r="AF26" s="37"/>
      <c r="AG26" s="37"/>
    </row>
    <row r="27" spans="1:33" s="80" customFormat="1" ht="16.5" thickBot="1" x14ac:dyDescent="0.3">
      <c r="A27" s="277"/>
      <c r="B27" s="78"/>
      <c r="C27" s="81"/>
      <c r="D27" s="244"/>
      <c r="E27" s="237"/>
      <c r="F27" s="84"/>
      <c r="G27" s="81"/>
      <c r="H27" s="85"/>
      <c r="I27" s="48"/>
      <c r="J27" s="86"/>
      <c r="K27" s="48"/>
      <c r="L27" s="74"/>
      <c r="M27" s="75" t="s">
        <v>90</v>
      </c>
      <c r="N27" s="97">
        <v>0</v>
      </c>
      <c r="O27" s="91">
        <v>1</v>
      </c>
      <c r="P27" s="91"/>
      <c r="Q27" s="91"/>
      <c r="R27" s="92"/>
      <c r="S27" s="79"/>
      <c r="T27" s="79">
        <f>MAX(N27:R27)</f>
        <v>1</v>
      </c>
      <c r="U27" s="79">
        <f>IFERROR(T27*J26,0)</f>
        <v>1</v>
      </c>
      <c r="V27" s="79"/>
      <c r="W27" s="79"/>
      <c r="X27" s="79"/>
      <c r="Y27" s="79"/>
      <c r="Z27" s="79"/>
      <c r="AA27" s="79"/>
      <c r="AB27" s="96"/>
      <c r="AC27" s="96"/>
      <c r="AD27" s="96"/>
      <c r="AE27" s="79"/>
      <c r="AF27" s="79"/>
      <c r="AG27" s="79"/>
    </row>
    <row r="28" spans="1:33" s="80" customFormat="1" ht="60" customHeight="1" x14ac:dyDescent="0.2">
      <c r="A28" s="277"/>
      <c r="B28" s="398" t="s">
        <v>199</v>
      </c>
      <c r="C28" s="398"/>
      <c r="D28" s="398"/>
      <c r="E28" s="84"/>
      <c r="F28" s="330"/>
      <c r="G28" s="159"/>
      <c r="K28" s="109"/>
      <c r="L28" s="109"/>
      <c r="M28" s="109"/>
      <c r="N28" s="109"/>
      <c r="O28" s="159"/>
      <c r="P28" s="159"/>
      <c r="Q28" s="159"/>
      <c r="R28" s="159"/>
      <c r="S28" s="193"/>
      <c r="T28" s="222">
        <f>SUM(T22:T27)</f>
        <v>3</v>
      </c>
      <c r="U28" s="222">
        <f>SUM(U22:U27)</f>
        <v>3</v>
      </c>
      <c r="V28" s="159"/>
      <c r="W28" s="79"/>
      <c r="X28" s="79"/>
      <c r="Y28" s="79"/>
      <c r="Z28" s="79"/>
      <c r="AA28" s="79"/>
      <c r="AB28" s="79"/>
      <c r="AC28" s="79"/>
      <c r="AD28" s="79"/>
      <c r="AE28" s="79"/>
      <c r="AF28" s="79"/>
      <c r="AG28" s="79"/>
    </row>
    <row r="29" spans="1:33" s="80" customFormat="1" ht="15.75" x14ac:dyDescent="0.25">
      <c r="A29" s="277"/>
      <c r="B29" s="36"/>
      <c r="C29" s="79"/>
      <c r="D29" s="244"/>
      <c r="E29" s="258"/>
      <c r="F29" s="84"/>
      <c r="G29" s="79"/>
      <c r="H29" s="42" t="s">
        <v>86</v>
      </c>
      <c r="I29" s="48"/>
      <c r="J29" s="43" t="s">
        <v>85</v>
      </c>
      <c r="K29" s="48"/>
      <c r="L29" s="48"/>
      <c r="M29" s="48"/>
      <c r="N29" s="48"/>
      <c r="O29" s="79"/>
      <c r="P29" s="79"/>
      <c r="Q29" s="79"/>
      <c r="R29" s="79"/>
      <c r="S29" s="79"/>
      <c r="T29" s="79"/>
      <c r="U29" s="79"/>
      <c r="V29" s="79"/>
      <c r="W29" s="79"/>
      <c r="X29" s="79"/>
      <c r="Y29" s="79"/>
      <c r="Z29" s="79"/>
      <c r="AA29" s="79"/>
      <c r="AB29" s="96"/>
      <c r="AC29" s="96"/>
      <c r="AD29" s="96"/>
      <c r="AE29" s="79"/>
      <c r="AF29" s="79"/>
      <c r="AG29" s="79"/>
    </row>
    <row r="30" spans="1:33" s="2" customFormat="1" ht="39.950000000000003" customHeight="1" x14ac:dyDescent="0.25">
      <c r="A30" s="276"/>
      <c r="B30" s="12" t="s">
        <v>6</v>
      </c>
      <c r="C30" s="4"/>
      <c r="D30" s="256" t="s">
        <v>84</v>
      </c>
      <c r="E30" s="257"/>
      <c r="F30" s="256" t="s">
        <v>205</v>
      </c>
      <c r="G30" s="4"/>
      <c r="H30" s="140" t="str">
        <f>IFERROR(SUMPRODUCT(H32:H36,J32:J36)*3/U38,"NC")</f>
        <v>NC</v>
      </c>
      <c r="I30" s="7"/>
      <c r="J30" s="141" t="str">
        <f>IF(H30="NC","NC",1)</f>
        <v>NC</v>
      </c>
      <c r="K30" s="7"/>
      <c r="V30" s="3"/>
      <c r="W30" s="3"/>
      <c r="X30" s="3"/>
      <c r="Y30" s="3"/>
      <c r="Z30" s="3"/>
      <c r="AA30" s="3"/>
      <c r="AB30" s="31"/>
      <c r="AC30" s="31"/>
      <c r="AD30" s="31"/>
      <c r="AE30" s="3"/>
      <c r="AF30" s="3"/>
      <c r="AG30" s="3"/>
    </row>
    <row r="31" spans="1:33" s="39" customFormat="1" ht="16.5" thickBot="1" x14ac:dyDescent="0.3">
      <c r="A31" s="277"/>
      <c r="B31" s="44"/>
      <c r="C31" s="45"/>
      <c r="D31" s="38" t="s">
        <v>93</v>
      </c>
      <c r="E31" s="235"/>
      <c r="F31" s="38" t="s">
        <v>93</v>
      </c>
      <c r="G31" s="45"/>
      <c r="H31" s="46"/>
      <c r="I31" s="48"/>
      <c r="J31" s="35" t="s">
        <v>122</v>
      </c>
      <c r="K31" s="48"/>
      <c r="L31" s="48"/>
      <c r="M31" s="48"/>
      <c r="N31" s="48"/>
      <c r="O31" s="37"/>
      <c r="P31" s="37"/>
      <c r="Q31" s="37"/>
      <c r="R31" s="37"/>
      <c r="S31" s="37"/>
      <c r="T31" s="37"/>
      <c r="U31" s="37"/>
      <c r="V31" s="37"/>
      <c r="W31" s="37"/>
      <c r="X31" s="37"/>
      <c r="Y31" s="37"/>
      <c r="Z31" s="37"/>
      <c r="AA31" s="37"/>
      <c r="AB31" s="47"/>
      <c r="AC31" s="47"/>
      <c r="AD31" s="47"/>
      <c r="AE31" s="37"/>
      <c r="AF31" s="37"/>
      <c r="AG31" s="37"/>
    </row>
    <row r="32" spans="1:33" s="48" customFormat="1" ht="34.5" thickBot="1" x14ac:dyDescent="0.3">
      <c r="A32" s="277" t="s">
        <v>78</v>
      </c>
      <c r="B32" s="78" t="s">
        <v>7</v>
      </c>
      <c r="C32" s="40"/>
      <c r="D32" s="82" t="s">
        <v>94</v>
      </c>
      <c r="E32" s="237"/>
      <c r="F32" s="330"/>
      <c r="G32" s="40"/>
      <c r="H32" s="150" t="str">
        <f>IFERROR(HLOOKUP(D32,$N32:$R33,2,FALSE),"-")</f>
        <v>NC</v>
      </c>
      <c r="J32" s="152" t="str">
        <f>IF(D32="Non concerné","NC",1)</f>
        <v>NC</v>
      </c>
      <c r="L32" s="41" t="s">
        <v>91</v>
      </c>
      <c r="M32" s="10" t="str">
        <f>"Réponses proposées à la question " &amp; A32</f>
        <v>Réponses proposées à la question NE04</v>
      </c>
      <c r="N32" s="94" t="s">
        <v>94</v>
      </c>
      <c r="O32" s="83" t="s">
        <v>12</v>
      </c>
      <c r="P32" s="83" t="s">
        <v>11</v>
      </c>
      <c r="Q32" s="83"/>
      <c r="R32" s="95"/>
      <c r="S32" s="37"/>
      <c r="T32" s="37"/>
      <c r="U32" s="37"/>
      <c r="V32" s="37"/>
      <c r="W32" s="37"/>
      <c r="X32" s="37"/>
      <c r="AB32" s="51"/>
      <c r="AC32" s="51"/>
      <c r="AD32" s="51"/>
    </row>
    <row r="33" spans="1:33" s="48" customFormat="1" ht="16.5" thickBot="1" x14ac:dyDescent="0.3">
      <c r="A33" s="277"/>
      <c r="B33" s="78"/>
      <c r="C33" s="40"/>
      <c r="D33" s="244"/>
      <c r="E33" s="237"/>
      <c r="F33" s="84"/>
      <c r="G33" s="40"/>
      <c r="H33" s="42"/>
      <c r="J33" s="43"/>
      <c r="L33" s="9"/>
      <c r="M33" s="10" t="s">
        <v>90</v>
      </c>
      <c r="N33" s="98" t="s">
        <v>98</v>
      </c>
      <c r="O33" s="87">
        <v>0</v>
      </c>
      <c r="P33" s="87">
        <v>1</v>
      </c>
      <c r="Q33" s="87"/>
      <c r="R33" s="90"/>
      <c r="S33" s="37"/>
      <c r="T33" s="37">
        <f>MAX(N33:R33)</f>
        <v>1</v>
      </c>
      <c r="U33" s="37">
        <f>IFERROR(T33*J32,0)</f>
        <v>0</v>
      </c>
      <c r="V33" s="37"/>
      <c r="W33" s="37"/>
      <c r="X33" s="37"/>
      <c r="AB33" s="51"/>
      <c r="AC33" s="51"/>
      <c r="AD33" s="51"/>
    </row>
    <row r="34" spans="1:33" s="48" customFormat="1" ht="34.5" thickBot="1" x14ac:dyDescent="0.3">
      <c r="A34" s="277" t="s">
        <v>79</v>
      </c>
      <c r="B34" s="78" t="s">
        <v>141</v>
      </c>
      <c r="C34" s="40"/>
      <c r="D34" s="82" t="s">
        <v>94</v>
      </c>
      <c r="E34" s="237"/>
      <c r="F34" s="330"/>
      <c r="G34" s="40"/>
      <c r="H34" s="150" t="str">
        <f>IFERROR(HLOOKUP(D34,$N34:$R35,2,FALSE),"-")</f>
        <v>NC</v>
      </c>
      <c r="J34" s="152" t="str">
        <f>IF(D34="Non concerné","NC",1)</f>
        <v>NC</v>
      </c>
      <c r="L34" s="41" t="s">
        <v>91</v>
      </c>
      <c r="M34" s="10" t="str">
        <f>"Réponses proposées à la question " &amp; A34</f>
        <v>Réponses proposées à la question NE05</v>
      </c>
      <c r="N34" s="49" t="s">
        <v>94</v>
      </c>
      <c r="O34" s="88" t="s">
        <v>12</v>
      </c>
      <c r="P34" s="88" t="s">
        <v>11</v>
      </c>
      <c r="Q34" s="88"/>
      <c r="R34" s="89"/>
      <c r="S34" s="37"/>
      <c r="T34" s="37"/>
      <c r="U34" s="37"/>
      <c r="V34" s="37"/>
      <c r="W34" s="37"/>
      <c r="X34" s="37"/>
      <c r="AB34" s="51"/>
      <c r="AC34" s="51"/>
      <c r="AD34" s="51"/>
    </row>
    <row r="35" spans="1:33" s="48" customFormat="1" ht="16.5" thickBot="1" x14ac:dyDescent="0.3">
      <c r="A35" s="277"/>
      <c r="B35" s="78"/>
      <c r="C35" s="40"/>
      <c r="D35" s="244"/>
      <c r="E35" s="237"/>
      <c r="F35" s="84"/>
      <c r="G35" s="40"/>
      <c r="H35" s="42"/>
      <c r="J35" s="43"/>
      <c r="L35" s="9"/>
      <c r="M35" s="10" t="s">
        <v>90</v>
      </c>
      <c r="N35" s="100" t="s">
        <v>98</v>
      </c>
      <c r="O35" s="87">
        <v>0</v>
      </c>
      <c r="P35" s="87">
        <v>1</v>
      </c>
      <c r="Q35" s="87"/>
      <c r="R35" s="90"/>
      <c r="S35" s="37"/>
      <c r="T35" s="37">
        <f>MAX(N35:R35)</f>
        <v>1</v>
      </c>
      <c r="U35" s="37">
        <f>IFERROR(T35*J34,0)</f>
        <v>0</v>
      </c>
      <c r="V35" s="37"/>
      <c r="AB35" s="51"/>
      <c r="AC35" s="51"/>
      <c r="AD35" s="51"/>
    </row>
    <row r="36" spans="1:33" s="48" customFormat="1" ht="45.75" thickBot="1" x14ac:dyDescent="0.3">
      <c r="A36" s="277" t="s">
        <v>80</v>
      </c>
      <c r="B36" s="78" t="s">
        <v>8</v>
      </c>
      <c r="C36" s="40"/>
      <c r="D36" s="82" t="s">
        <v>94</v>
      </c>
      <c r="E36" s="237"/>
      <c r="F36" s="330"/>
      <c r="G36" s="40"/>
      <c r="H36" s="150" t="str">
        <f>IFERROR(HLOOKUP(D36,$N36:$R37,2,FALSE),"-")</f>
        <v>NC</v>
      </c>
      <c r="J36" s="152" t="str">
        <f>IF(D36="Non concerné","NC",1)</f>
        <v>NC</v>
      </c>
      <c r="L36" s="41" t="s">
        <v>91</v>
      </c>
      <c r="M36" s="10" t="str">
        <f>"Réponses proposées à la question " &amp; A36</f>
        <v>Réponses proposées à la question NE06</v>
      </c>
      <c r="N36" s="49" t="s">
        <v>94</v>
      </c>
      <c r="O36" s="88" t="s">
        <v>12</v>
      </c>
      <c r="P36" s="88" t="s">
        <v>11</v>
      </c>
      <c r="Q36" s="88"/>
      <c r="R36" s="89"/>
      <c r="S36" s="37"/>
      <c r="T36" s="37"/>
      <c r="U36" s="37"/>
      <c r="V36" s="37"/>
      <c r="AB36" s="51"/>
      <c r="AC36" s="51"/>
      <c r="AD36" s="51"/>
    </row>
    <row r="37" spans="1:33" s="80" customFormat="1" ht="16.5" thickBot="1" x14ac:dyDescent="0.3">
      <c r="A37" s="277"/>
      <c r="B37" s="78"/>
      <c r="C37" s="81"/>
      <c r="D37" s="244"/>
      <c r="E37" s="237"/>
      <c r="F37" s="84"/>
      <c r="G37" s="81"/>
      <c r="H37" s="85"/>
      <c r="I37" s="48"/>
      <c r="J37" s="86"/>
      <c r="K37" s="48"/>
      <c r="L37" s="74"/>
      <c r="M37" s="75" t="s">
        <v>90</v>
      </c>
      <c r="N37" s="97" t="s">
        <v>98</v>
      </c>
      <c r="O37" s="91">
        <v>0</v>
      </c>
      <c r="P37" s="91">
        <v>1</v>
      </c>
      <c r="Q37" s="91"/>
      <c r="R37" s="92"/>
      <c r="S37" s="79"/>
      <c r="T37" s="79">
        <f>MAX(N37:R37)</f>
        <v>1</v>
      </c>
      <c r="U37" s="79">
        <f>IFERROR(T37*J36,0)</f>
        <v>0</v>
      </c>
      <c r="V37" s="79"/>
      <c r="W37" s="79"/>
      <c r="X37" s="79"/>
      <c r="Y37" s="79"/>
      <c r="Z37" s="79"/>
      <c r="AA37" s="79"/>
      <c r="AB37" s="96"/>
      <c r="AC37" s="96"/>
      <c r="AD37" s="96"/>
      <c r="AE37" s="79"/>
      <c r="AF37" s="79"/>
      <c r="AG37" s="79"/>
    </row>
    <row r="38" spans="1:33" s="80" customFormat="1" ht="60" customHeight="1" x14ac:dyDescent="0.2">
      <c r="A38" s="277"/>
      <c r="B38" s="398" t="s">
        <v>200</v>
      </c>
      <c r="C38" s="398"/>
      <c r="D38" s="398"/>
      <c r="E38" s="84"/>
      <c r="F38" s="330"/>
      <c r="G38" s="159"/>
      <c r="K38" s="109"/>
      <c r="L38" s="109"/>
      <c r="M38" s="109"/>
      <c r="N38" s="109"/>
      <c r="O38" s="159"/>
      <c r="P38" s="159"/>
      <c r="Q38" s="159"/>
      <c r="R38" s="159"/>
      <c r="S38" s="193"/>
      <c r="T38" s="222">
        <f>SUM(T32:T37)</f>
        <v>3</v>
      </c>
      <c r="U38" s="222">
        <f>SUM(U32:U37)</f>
        <v>0</v>
      </c>
      <c r="V38" s="159"/>
      <c r="W38" s="79"/>
      <c r="X38" s="79"/>
      <c r="Y38" s="79"/>
      <c r="Z38" s="79"/>
      <c r="AA38" s="79"/>
      <c r="AB38" s="79"/>
      <c r="AC38" s="79"/>
      <c r="AD38" s="79"/>
      <c r="AE38" s="79"/>
      <c r="AF38" s="79"/>
      <c r="AG38" s="79"/>
    </row>
    <row r="39" spans="1:33" s="48" customFormat="1" ht="15.75" x14ac:dyDescent="0.25">
      <c r="A39" s="277"/>
      <c r="B39" s="36"/>
      <c r="C39" s="79"/>
      <c r="D39" s="244"/>
      <c r="E39" s="258"/>
      <c r="F39" s="84"/>
      <c r="G39" s="79"/>
      <c r="H39" s="42" t="s">
        <v>86</v>
      </c>
      <c r="J39" s="43" t="s">
        <v>85</v>
      </c>
      <c r="O39" s="79"/>
      <c r="P39" s="79"/>
      <c r="Q39" s="79"/>
      <c r="R39" s="79"/>
      <c r="S39" s="79"/>
      <c r="T39" s="79"/>
      <c r="U39" s="79"/>
      <c r="V39" s="79"/>
      <c r="AB39" s="51"/>
      <c r="AC39" s="51"/>
      <c r="AD39" s="51"/>
    </row>
    <row r="40" spans="1:33" s="2" customFormat="1" ht="39.950000000000003" customHeight="1" x14ac:dyDescent="0.25">
      <c r="A40" s="276"/>
      <c r="B40" s="12" t="s">
        <v>110</v>
      </c>
      <c r="C40" s="4"/>
      <c r="D40" s="256" t="s">
        <v>84</v>
      </c>
      <c r="E40" s="257"/>
      <c r="F40" s="256" t="s">
        <v>205</v>
      </c>
      <c r="G40" s="4"/>
      <c r="H40" s="140" t="str">
        <f>IFERROR(SUMPRODUCT(H42:H46,J42:J46)*3/U48,"NC")</f>
        <v>NC</v>
      </c>
      <c r="I40" s="7"/>
      <c r="J40" s="141" t="str">
        <f>IF(H40="NC","NC",1)</f>
        <v>NC</v>
      </c>
      <c r="K40" s="7"/>
      <c r="V40" s="3"/>
      <c r="W40" s="3"/>
      <c r="X40" s="3"/>
      <c r="Y40" s="3"/>
      <c r="Z40" s="3"/>
      <c r="AA40" s="3"/>
      <c r="AB40" s="31"/>
      <c r="AC40" s="31"/>
      <c r="AD40" s="31"/>
      <c r="AE40" s="3"/>
      <c r="AF40" s="3"/>
      <c r="AG40" s="3"/>
    </row>
    <row r="41" spans="1:33" s="55" customFormat="1" ht="16.5" thickBot="1" x14ac:dyDescent="0.3">
      <c r="A41" s="282"/>
      <c r="B41" s="52"/>
      <c r="C41" s="11"/>
      <c r="D41" s="53" t="s">
        <v>93</v>
      </c>
      <c r="E41" s="259"/>
      <c r="F41" s="53" t="s">
        <v>93</v>
      </c>
      <c r="G41" s="11"/>
      <c r="H41" s="54"/>
      <c r="J41" s="35" t="s">
        <v>122</v>
      </c>
      <c r="O41" s="56"/>
      <c r="P41" s="56"/>
      <c r="Q41" s="56"/>
      <c r="R41" s="56"/>
      <c r="S41" s="56"/>
      <c r="T41" s="56"/>
      <c r="U41" s="56"/>
      <c r="AB41" s="51"/>
      <c r="AC41" s="51"/>
      <c r="AD41" s="51"/>
    </row>
    <row r="42" spans="1:33" s="55" customFormat="1" ht="45.75" thickBot="1" x14ac:dyDescent="0.3">
      <c r="A42" s="282" t="s">
        <v>81</v>
      </c>
      <c r="B42" s="78" t="s">
        <v>142</v>
      </c>
      <c r="C42" s="57"/>
      <c r="D42" s="58" t="s">
        <v>94</v>
      </c>
      <c r="E42" s="260"/>
      <c r="F42" s="330"/>
      <c r="G42" s="57"/>
      <c r="H42" s="297" t="str">
        <f>IFERROR(HLOOKUP(D42,$N42:$R43,2,FALSE),"-")</f>
        <v>NC</v>
      </c>
      <c r="J42" s="298" t="str">
        <f>IF(D42="Non concerné","NC",1)</f>
        <v>NC</v>
      </c>
      <c r="L42" s="41" t="s">
        <v>91</v>
      </c>
      <c r="M42" s="10" t="str">
        <f>"Réponses proposées à la question " &amp; A42</f>
        <v>Réponses proposées à la question NE07</v>
      </c>
      <c r="N42" s="59" t="s">
        <v>94</v>
      </c>
      <c r="O42" s="60" t="s">
        <v>12</v>
      </c>
      <c r="P42" s="60" t="s">
        <v>11</v>
      </c>
      <c r="Q42" s="60"/>
      <c r="R42" s="61"/>
      <c r="S42" s="56"/>
      <c r="T42" s="56"/>
      <c r="U42" s="56"/>
      <c r="AB42" s="51"/>
      <c r="AC42" s="51"/>
      <c r="AD42" s="51"/>
    </row>
    <row r="43" spans="1:33" s="55" customFormat="1" ht="16.5" thickBot="1" x14ac:dyDescent="0.3">
      <c r="A43" s="282"/>
      <c r="B43" s="78"/>
      <c r="C43" s="57"/>
      <c r="D43" s="261"/>
      <c r="E43" s="260"/>
      <c r="F43" s="262"/>
      <c r="G43" s="57"/>
      <c r="H43" s="63"/>
      <c r="J43" s="62"/>
      <c r="L43" s="64"/>
      <c r="M43" s="10" t="s">
        <v>90</v>
      </c>
      <c r="N43" s="65" t="s">
        <v>98</v>
      </c>
      <c r="O43" s="66">
        <v>0</v>
      </c>
      <c r="P43" s="66">
        <v>1</v>
      </c>
      <c r="Q43" s="66"/>
      <c r="R43" s="67"/>
      <c r="S43" s="56"/>
      <c r="T43" s="56">
        <f>MAX(N43:R43)</f>
        <v>1</v>
      </c>
      <c r="U43" s="56">
        <f>IFERROR(T43*J42,0)</f>
        <v>0</v>
      </c>
      <c r="AB43" s="51"/>
      <c r="AC43" s="51"/>
      <c r="AD43" s="51"/>
    </row>
    <row r="44" spans="1:33" s="55" customFormat="1" ht="30.75" thickBot="1" x14ac:dyDescent="0.3">
      <c r="A44" s="282" t="s">
        <v>82</v>
      </c>
      <c r="B44" s="78" t="s">
        <v>128</v>
      </c>
      <c r="C44" s="57"/>
      <c r="D44" s="58" t="s">
        <v>94</v>
      </c>
      <c r="E44" s="260"/>
      <c r="F44" s="330"/>
      <c r="G44" s="57"/>
      <c r="H44" s="297" t="str">
        <f>IFERROR(HLOOKUP(D44,$N44:$R45,2,FALSE),"-")</f>
        <v>NC</v>
      </c>
      <c r="J44" s="298" t="str">
        <f>IF(D44="Non concerné","NC",1)</f>
        <v>NC</v>
      </c>
      <c r="L44" s="41" t="s">
        <v>91</v>
      </c>
      <c r="M44" s="10" t="str">
        <f>"Réponses proposées à la question " &amp; A44</f>
        <v>Réponses proposées à la question NE08</v>
      </c>
      <c r="N44" s="68" t="s">
        <v>94</v>
      </c>
      <c r="O44" s="69" t="s">
        <v>12</v>
      </c>
      <c r="P44" s="69" t="s">
        <v>11</v>
      </c>
      <c r="Q44" s="69"/>
      <c r="R44" s="70"/>
      <c r="S44" s="56"/>
      <c r="T44" s="56"/>
      <c r="U44" s="56"/>
      <c r="AB44" s="51"/>
      <c r="AC44" s="51"/>
      <c r="AD44" s="51"/>
    </row>
    <row r="45" spans="1:33" s="55" customFormat="1" ht="16.5" thickBot="1" x14ac:dyDescent="0.3">
      <c r="A45" s="282"/>
      <c r="B45" s="78"/>
      <c r="C45" s="57"/>
      <c r="D45" s="261"/>
      <c r="E45" s="260"/>
      <c r="F45" s="262"/>
      <c r="G45" s="57"/>
      <c r="H45" s="63"/>
      <c r="J45" s="62"/>
      <c r="L45" s="64"/>
      <c r="M45" s="10" t="s">
        <v>90</v>
      </c>
      <c r="N45" s="71" t="s">
        <v>98</v>
      </c>
      <c r="O45" s="66">
        <v>0</v>
      </c>
      <c r="P45" s="66">
        <v>1</v>
      </c>
      <c r="Q45" s="66"/>
      <c r="R45" s="67"/>
      <c r="S45" s="56"/>
      <c r="T45" s="56">
        <f>MAX(N45:R45)</f>
        <v>1</v>
      </c>
      <c r="U45" s="56">
        <f>IFERROR(T45*J44,0)</f>
        <v>0</v>
      </c>
      <c r="AB45" s="51"/>
      <c r="AC45" s="51"/>
      <c r="AD45" s="51"/>
    </row>
    <row r="46" spans="1:33" s="55" customFormat="1" ht="30.75" thickBot="1" x14ac:dyDescent="0.3">
      <c r="A46" s="282" t="s">
        <v>83</v>
      </c>
      <c r="B46" s="78" t="s">
        <v>10</v>
      </c>
      <c r="C46" s="57"/>
      <c r="D46" s="58" t="s">
        <v>94</v>
      </c>
      <c r="E46" s="260"/>
      <c r="F46" s="330"/>
      <c r="G46" s="57"/>
      <c r="H46" s="297" t="str">
        <f>IFERROR(HLOOKUP(D46,$N46:$R47,2,FALSE),"-")</f>
        <v>NC</v>
      </c>
      <c r="J46" s="298" t="str">
        <f>IF(D46="Non concerné","NC",1)</f>
        <v>NC</v>
      </c>
      <c r="L46" s="41" t="s">
        <v>91</v>
      </c>
      <c r="M46" s="10" t="str">
        <f>"Réponses proposées à la question " &amp; A46</f>
        <v>Réponses proposées à la question NE09</v>
      </c>
      <c r="N46" s="68" t="s">
        <v>94</v>
      </c>
      <c r="O46" s="69" t="s">
        <v>12</v>
      </c>
      <c r="P46" s="69" t="s">
        <v>11</v>
      </c>
      <c r="Q46" s="69"/>
      <c r="R46" s="70"/>
      <c r="S46" s="56"/>
      <c r="T46" s="56"/>
      <c r="U46" s="56"/>
      <c r="AB46" s="51"/>
      <c r="AC46" s="51"/>
      <c r="AD46" s="51"/>
    </row>
    <row r="47" spans="1:33" s="80" customFormat="1" ht="16.5" thickBot="1" x14ac:dyDescent="0.3">
      <c r="A47" s="277"/>
      <c r="B47" s="78"/>
      <c r="C47" s="81"/>
      <c r="D47" s="93"/>
      <c r="E47" s="81"/>
      <c r="F47" s="86"/>
      <c r="G47" s="81"/>
      <c r="H47" s="85"/>
      <c r="I47" s="48"/>
      <c r="J47" s="86"/>
      <c r="K47" s="48"/>
      <c r="L47" s="74"/>
      <c r="M47" s="75" t="s">
        <v>90</v>
      </c>
      <c r="N47" s="97" t="s">
        <v>98</v>
      </c>
      <c r="O47" s="91">
        <v>0</v>
      </c>
      <c r="P47" s="91">
        <v>1</v>
      </c>
      <c r="Q47" s="91"/>
      <c r="R47" s="92"/>
      <c r="S47" s="79"/>
      <c r="T47" s="79">
        <f>MAX(N47:R47)</f>
        <v>1</v>
      </c>
      <c r="U47" s="79">
        <f>IFERROR(T47*J46,0)</f>
        <v>0</v>
      </c>
      <c r="V47" s="79"/>
      <c r="W47" s="79"/>
      <c r="X47" s="79"/>
      <c r="Y47" s="79"/>
      <c r="Z47" s="79"/>
      <c r="AA47" s="79"/>
      <c r="AB47" s="96"/>
      <c r="AC47" s="96"/>
      <c r="AD47" s="96"/>
      <c r="AE47" s="79"/>
      <c r="AF47" s="79"/>
      <c r="AG47" s="79"/>
    </row>
    <row r="48" spans="1:33" s="80" customFormat="1" ht="60" customHeight="1" x14ac:dyDescent="0.2">
      <c r="A48" s="277"/>
      <c r="B48" s="398" t="s">
        <v>201</v>
      </c>
      <c r="C48" s="398"/>
      <c r="D48" s="398"/>
      <c r="E48" s="84"/>
      <c r="F48" s="330"/>
      <c r="G48" s="159"/>
      <c r="K48" s="109"/>
      <c r="L48" s="109"/>
      <c r="M48" s="109"/>
      <c r="N48" s="109"/>
      <c r="O48" s="159"/>
      <c r="P48" s="159"/>
      <c r="Q48" s="159"/>
      <c r="R48" s="159"/>
      <c r="S48" s="193"/>
      <c r="T48" s="222">
        <f>SUM(T42:T47)</f>
        <v>3</v>
      </c>
      <c r="U48" s="222">
        <f>SUM(U42:U47)</f>
        <v>0</v>
      </c>
      <c r="V48" s="159"/>
      <c r="W48" s="79"/>
      <c r="X48" s="79"/>
      <c r="Y48" s="79"/>
      <c r="Z48" s="79"/>
      <c r="AA48" s="79"/>
      <c r="AB48" s="79"/>
      <c r="AC48" s="79"/>
      <c r="AD48" s="79"/>
      <c r="AE48" s="79"/>
      <c r="AF48" s="79"/>
      <c r="AG48" s="79"/>
    </row>
    <row r="49" spans="1:10" ht="47.25" customHeight="1" x14ac:dyDescent="0.25">
      <c r="A49" s="399" t="s">
        <v>121</v>
      </c>
      <c r="B49" s="399"/>
      <c r="C49" s="399"/>
      <c r="D49" s="399"/>
      <c r="E49" s="399"/>
      <c r="F49" s="399"/>
      <c r="G49" s="399"/>
      <c r="H49" s="399"/>
      <c r="I49" s="399"/>
      <c r="J49" s="279"/>
    </row>
    <row r="58" spans="1:10" x14ac:dyDescent="0.25">
      <c r="F58" s="25"/>
    </row>
  </sheetData>
  <sheetProtection password="CEA2" sheet="1" objects="1" scenarios="1" formatCells="0" formatColumns="0" formatRows="0" pivotTables="0"/>
  <mergeCells count="19">
    <mergeCell ref="A49:I49"/>
    <mergeCell ref="B13:J18"/>
    <mergeCell ref="H4:J4"/>
    <mergeCell ref="H5:J5"/>
    <mergeCell ref="H6:J6"/>
    <mergeCell ref="H8:J8"/>
    <mergeCell ref="H9:J9"/>
    <mergeCell ref="B11:F11"/>
    <mergeCell ref="H10:J10"/>
    <mergeCell ref="H7:J7"/>
    <mergeCell ref="B28:D28"/>
    <mergeCell ref="B38:D38"/>
    <mergeCell ref="B48:D48"/>
    <mergeCell ref="N2:R2"/>
    <mergeCell ref="H12:J12"/>
    <mergeCell ref="B2:F9"/>
    <mergeCell ref="H2:J2"/>
    <mergeCell ref="H3:J3"/>
    <mergeCell ref="H11:J11"/>
  </mergeCells>
  <conditionalFormatting sqref="N26">
    <cfRule type="containsBlanks" dxfId="56" priority="14">
      <formula>LEN(TRIM(N26))=0</formula>
    </cfRule>
  </conditionalFormatting>
  <conditionalFormatting sqref="O22:R22 O24:R24 N26:R26 P32:R32 P34:R34 N36:R36 N42:R42 N44:R44 N46:R46">
    <cfRule type="containsBlanks" dxfId="55" priority="8">
      <formula>LEN(TRIM(N22))=0</formula>
    </cfRule>
  </conditionalFormatting>
  <conditionalFormatting sqref="N36">
    <cfRule type="containsBlanks" dxfId="54" priority="12">
      <formula>LEN(TRIM(N36))=0</formula>
    </cfRule>
  </conditionalFormatting>
  <conditionalFormatting sqref="N46 N44">
    <cfRule type="containsBlanks" dxfId="53" priority="10">
      <formula>LEN(TRIM(N44))=0</formula>
    </cfRule>
  </conditionalFormatting>
  <conditionalFormatting sqref="N42">
    <cfRule type="containsBlanks" dxfId="52" priority="9">
      <formula>LEN(TRIM(N42))=0</formula>
    </cfRule>
  </conditionalFormatting>
  <conditionalFormatting sqref="N34">
    <cfRule type="containsBlanks" dxfId="51" priority="7">
      <formula>LEN(TRIM(N34))=0</formula>
    </cfRule>
  </conditionalFormatting>
  <conditionalFormatting sqref="N32">
    <cfRule type="containsBlanks" dxfId="50" priority="6">
      <formula>LEN(TRIM(N32))=0</formula>
    </cfRule>
  </conditionalFormatting>
  <conditionalFormatting sqref="N32:O32 N34:O34">
    <cfRule type="containsBlanks" dxfId="49" priority="5">
      <formula>LEN(TRIM(N32))=0</formula>
    </cfRule>
  </conditionalFormatting>
  <conditionalFormatting sqref="N22">
    <cfRule type="containsBlanks" dxfId="48" priority="4">
      <formula>LEN(TRIM(N22))=0</formula>
    </cfRule>
  </conditionalFormatting>
  <conditionalFormatting sqref="N22">
    <cfRule type="containsBlanks" dxfId="47" priority="3">
      <formula>LEN(TRIM(N22))=0</formula>
    </cfRule>
  </conditionalFormatting>
  <conditionalFormatting sqref="N24">
    <cfRule type="containsBlanks" dxfId="46" priority="2">
      <formula>LEN(TRIM(N24))=0</formula>
    </cfRule>
  </conditionalFormatting>
  <conditionalFormatting sqref="N24">
    <cfRule type="containsBlanks" dxfId="45" priority="1">
      <formula>LEN(TRIM(N24))=0</formula>
    </cfRule>
  </conditionalFormatting>
  <dataValidations count="5">
    <dataValidation type="list" allowBlank="1" showInputMessage="1" showErrorMessage="1" sqref="C40">
      <formula1>$H$251:$J$251</formula1>
    </dataValidation>
    <dataValidation type="list" allowBlank="1" showInputMessage="1" showErrorMessage="1" sqref="C30">
      <formula1>$H$242:$J$242</formula1>
    </dataValidation>
    <dataValidation type="list" allowBlank="1" showInputMessage="1" showErrorMessage="1" sqref="C20">
      <formula1>$H$233:$J$233</formula1>
    </dataValidation>
    <dataValidation showInputMessage="1" showErrorMessage="1" sqref="J46:K46 H22:I27 H32:I37 J36:K36 J34:K34 J26:K26 J32:K32 J24:K24 J44:K44 J22:K22 J42:K42 H42:I48"/>
    <dataValidation type="list" allowBlank="1" showInputMessage="1" showErrorMessage="1" sqref="D22 D46 D44 D36 D42 D34 D32 D26 D24">
      <formula1>$N22:$R22</formula1>
    </dataValidation>
  </dataValidations>
  <hyperlinks>
    <hyperlink ref="H3:J3" location="Sommaire!A1" tooltip="Aller vers onglet Sommaire" display="Sommaire"/>
    <hyperlink ref="H4:J4" location="'Gestion du risque'!A1" tooltip="Aller vers onglet Gestion du risque" display="Gestion du risque"/>
    <hyperlink ref="H5:J5" location="'Service aux publics'!A1" tooltip="Aller vers onglet Service aux publics" display="Service aux publics"/>
    <hyperlink ref="H6:J6" location="Efficience!A1" tooltip="Aller vers onglet Efficience" display="Efficience"/>
    <hyperlink ref="H8:J8" location="'Maîtrise du projet'!A1" tooltip="Aller vers onglet Maîtrise du projet" display="Maîtrise du projet"/>
    <hyperlink ref="A49:I49" location="'Nécessité du projet'!A1" tooltip="Retour vers haut de page" display="'Nécessité du projet'!A1"/>
    <hyperlink ref="H9:J9" location="'Restitution graphique'!A1" tooltip="Aller vers onglet Synthèse" display="Synthèse"/>
  </hyperlinks>
  <pageMargins left="0.70866141732283472" right="0.70866141732283472" top="0.74803149606299213" bottom="0.74803149606299213" header="0.31496062992125984" footer="0.31496062992125984"/>
  <pageSetup paperSize="9" scale="58" fitToHeight="0" orientation="landscape" r:id="rId1"/>
  <rowBreaks count="1" manualBreakCount="1">
    <brk id="27" max="10" man="1"/>
  </rowBreaks>
  <ignoredErrors>
    <ignoredError sqref="J22:J23 J45 J43 J37 J35 J33 J27 J25 J24 J26 J32 J34 J36 J42 J44 J46" unlocked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howOutlineSymbols="0"/>
    <pageSetUpPr fitToPage="1"/>
  </sheetPr>
  <dimension ref="A1:AH69"/>
  <sheetViews>
    <sheetView showOutlineSymbols="0" zoomScale="80" zoomScaleNormal="80" workbookViewId="0">
      <selection activeCell="H9" sqref="H9:J9"/>
    </sheetView>
  </sheetViews>
  <sheetFormatPr baseColWidth="10" defaultColWidth="11.42578125" defaultRowHeight="15" outlineLevelCol="3" x14ac:dyDescent="0.2"/>
  <cols>
    <col min="1" max="1" width="2.85546875" style="278" customWidth="1"/>
    <col min="2" max="2" width="88.28515625" style="8" customWidth="1"/>
    <col min="3" max="3" width="2.7109375" style="8" customWidth="1"/>
    <col min="4" max="4" width="22.42578125" style="16" bestFit="1" customWidth="1"/>
    <col min="5" max="5" width="2.7109375" style="8" customWidth="1"/>
    <col min="6" max="6" width="40.28515625" style="16" customWidth="1" outlineLevel="2"/>
    <col min="7" max="7" width="2.7109375" style="8" customWidth="1" outlineLevel="2"/>
    <col min="8" max="8" width="18.28515625" style="8" customWidth="1" outlineLevel="2"/>
    <col min="9" max="9" width="2.7109375" style="8" customWidth="1" outlineLevel="2"/>
    <col min="10" max="10" width="20.5703125" style="8" customWidth="1" outlineLevel="2"/>
    <col min="11" max="11" width="2.5703125" style="8" customWidth="1" outlineLevel="2"/>
    <col min="12" max="12" width="18.5703125" style="8" hidden="1" customWidth="1" outlineLevel="3"/>
    <col min="13" max="13" width="45.5703125" style="8" hidden="1" customWidth="1" outlineLevel="1"/>
    <col min="14" max="22" width="20.7109375" style="8" hidden="1" customWidth="1" outlineLevel="1"/>
    <col min="23" max="27" width="11.42578125" style="8" hidden="1" customWidth="1" outlineLevel="1"/>
    <col min="28" max="28" width="49.28515625" style="8" hidden="1" customWidth="1" outlineLevel="1"/>
    <col min="29" max="30" width="11.42578125" style="8" hidden="1" customWidth="1" outlineLevel="1"/>
    <col min="31" max="33" width="11.42578125" style="8" customWidth="1" outlineLevel="1"/>
    <col min="34" max="34" width="11.42578125" style="8" collapsed="1"/>
    <col min="35" max="16384" width="11.42578125" style="8"/>
  </cols>
  <sheetData>
    <row r="1" spans="1:33" s="106" customFormat="1" ht="18" customHeight="1" thickBot="1" x14ac:dyDescent="0.3">
      <c r="A1" s="271"/>
      <c r="D1" s="108"/>
      <c r="F1" s="108"/>
      <c r="AB1" s="367" t="str">
        <f>B21</f>
        <v>Maîtrise des risques liés à la gestion du projet métier</v>
      </c>
      <c r="AC1" s="367">
        <f>H21</f>
        <v>2.5714285714285716</v>
      </c>
      <c r="AD1" s="170">
        <f>J21</f>
        <v>1</v>
      </c>
    </row>
    <row r="2" spans="1:33" s="117" customFormat="1" ht="21" customHeight="1" x14ac:dyDescent="0.3">
      <c r="A2" s="271"/>
      <c r="B2" s="414" t="s">
        <v>153</v>
      </c>
      <c r="C2" s="414"/>
      <c r="D2" s="414"/>
      <c r="E2" s="414"/>
      <c r="F2" s="414"/>
      <c r="G2" s="106"/>
      <c r="H2" s="426" t="s">
        <v>113</v>
      </c>
      <c r="I2" s="427"/>
      <c r="J2" s="428"/>
      <c r="K2" s="106"/>
      <c r="L2" s="106"/>
      <c r="M2" s="106"/>
      <c r="N2" s="411" t="s">
        <v>92</v>
      </c>
      <c r="O2" s="411"/>
      <c r="P2" s="411"/>
      <c r="Q2" s="411"/>
      <c r="R2" s="411"/>
      <c r="S2" s="114"/>
      <c r="T2" s="114"/>
      <c r="U2" s="114"/>
      <c r="V2" s="114"/>
      <c r="W2" s="114"/>
      <c r="X2" s="114"/>
      <c r="Y2" s="114"/>
      <c r="Z2" s="114"/>
      <c r="AA2" s="114"/>
      <c r="AB2" s="345" t="str">
        <f>B40</f>
        <v>Maîtrise des risques juridiques et réglementaires</v>
      </c>
      <c r="AC2" s="345">
        <f>H40</f>
        <v>2</v>
      </c>
      <c r="AD2" s="344">
        <f>J40</f>
        <v>1</v>
      </c>
      <c r="AE2" s="114"/>
      <c r="AF2" s="114"/>
      <c r="AG2" s="114"/>
    </row>
    <row r="3" spans="1:33" s="115" customFormat="1" ht="21.75" customHeight="1" x14ac:dyDescent="0.25">
      <c r="A3" s="271"/>
      <c r="B3" s="414"/>
      <c r="C3" s="414"/>
      <c r="D3" s="414"/>
      <c r="E3" s="414"/>
      <c r="F3" s="414"/>
      <c r="G3" s="106"/>
      <c r="H3" s="418" t="s">
        <v>114</v>
      </c>
      <c r="I3" s="419"/>
      <c r="J3" s="420"/>
      <c r="K3" s="106"/>
      <c r="L3" s="106"/>
      <c r="M3" s="106"/>
      <c r="N3" s="113"/>
      <c r="O3" s="113"/>
      <c r="P3" s="113"/>
      <c r="Q3" s="113"/>
      <c r="R3" s="113"/>
      <c r="S3" s="114"/>
      <c r="T3" s="114"/>
      <c r="U3" s="114"/>
      <c r="V3" s="114"/>
      <c r="W3" s="114"/>
      <c r="X3" s="114"/>
      <c r="Y3" s="114"/>
      <c r="AB3" s="345" t="str">
        <f>B51</f>
        <v>Niveau d'acceptation par les utilisateurs et maîtrise des risques de déploiement</v>
      </c>
      <c r="AC3" s="346">
        <f>H51</f>
        <v>1.5</v>
      </c>
      <c r="AD3" s="347">
        <f>J51</f>
        <v>1</v>
      </c>
    </row>
    <row r="4" spans="1:33" s="117" customFormat="1" ht="21.75" customHeight="1" x14ac:dyDescent="0.25">
      <c r="A4" s="274"/>
      <c r="B4" s="414"/>
      <c r="C4" s="414"/>
      <c r="D4" s="414"/>
      <c r="E4" s="414"/>
      <c r="F4" s="414"/>
      <c r="G4" s="106"/>
      <c r="H4" s="418" t="s">
        <v>99</v>
      </c>
      <c r="I4" s="419"/>
      <c r="J4" s="420"/>
      <c r="K4" s="106"/>
      <c r="L4" s="106"/>
      <c r="M4" s="106"/>
      <c r="N4" s="113"/>
      <c r="O4" s="113"/>
      <c r="P4" s="113"/>
      <c r="Q4" s="113"/>
      <c r="R4" s="113"/>
      <c r="S4" s="114"/>
      <c r="T4" s="114"/>
      <c r="U4" s="114"/>
      <c r="V4" s="114"/>
      <c r="W4" s="114"/>
      <c r="X4" s="114"/>
      <c r="Y4" s="114"/>
      <c r="Z4" s="114"/>
      <c r="AA4" s="114"/>
      <c r="AB4" s="349"/>
      <c r="AC4" s="348"/>
      <c r="AD4" s="347"/>
      <c r="AE4" s="114"/>
      <c r="AF4" s="114"/>
      <c r="AG4" s="114"/>
    </row>
    <row r="5" spans="1:33" s="117" customFormat="1" ht="21.75" customHeight="1" x14ac:dyDescent="0.2">
      <c r="A5" s="274"/>
      <c r="B5" s="414"/>
      <c r="C5" s="414"/>
      <c r="D5" s="414"/>
      <c r="E5" s="414"/>
      <c r="F5" s="414"/>
      <c r="G5" s="106"/>
      <c r="H5" s="418" t="s">
        <v>115</v>
      </c>
      <c r="I5" s="419"/>
      <c r="J5" s="420"/>
      <c r="K5" s="106"/>
      <c r="L5" s="106"/>
      <c r="M5" s="106"/>
      <c r="N5" s="113"/>
      <c r="O5" s="113"/>
      <c r="P5" s="113"/>
      <c r="Q5" s="113"/>
      <c r="R5" s="113"/>
      <c r="S5" s="114"/>
      <c r="T5" s="114"/>
      <c r="U5" s="114"/>
      <c r="V5" s="114"/>
      <c r="W5" s="114"/>
      <c r="X5" s="114"/>
      <c r="Y5" s="114"/>
      <c r="Z5" s="114"/>
      <c r="AA5" s="114"/>
      <c r="AB5" s="114"/>
      <c r="AC5" s="114"/>
      <c r="AD5" s="114">
        <f>SUM(AD1:AD4)</f>
        <v>3</v>
      </c>
      <c r="AE5" s="114"/>
      <c r="AF5" s="114"/>
      <c r="AG5" s="114"/>
    </row>
    <row r="6" spans="1:33" s="117" customFormat="1" ht="21.75" customHeight="1" x14ac:dyDescent="0.2">
      <c r="A6" s="274"/>
      <c r="B6" s="414"/>
      <c r="C6" s="414"/>
      <c r="D6" s="414"/>
      <c r="E6" s="414"/>
      <c r="F6" s="414"/>
      <c r="G6" s="106"/>
      <c r="H6" s="418" t="s">
        <v>168</v>
      </c>
      <c r="I6" s="419"/>
      <c r="J6" s="420"/>
      <c r="K6" s="106"/>
      <c r="L6" s="106"/>
      <c r="M6" s="106"/>
      <c r="N6" s="113"/>
      <c r="O6" s="113"/>
      <c r="P6" s="113"/>
      <c r="Q6" s="113"/>
      <c r="R6" s="113"/>
      <c r="S6" s="114"/>
      <c r="T6" s="114"/>
      <c r="U6" s="114"/>
      <c r="V6" s="114"/>
      <c r="W6" s="114"/>
      <c r="X6" s="114"/>
      <c r="Y6" s="114"/>
      <c r="Z6" s="114"/>
      <c r="AA6" s="114"/>
      <c r="AB6" s="114"/>
      <c r="AC6" s="114"/>
      <c r="AD6" s="114"/>
      <c r="AE6" s="114"/>
      <c r="AF6" s="114"/>
      <c r="AG6" s="114"/>
    </row>
    <row r="7" spans="1:33" s="117" customFormat="1" ht="21.75" customHeight="1" x14ac:dyDescent="0.2">
      <c r="A7" s="274"/>
      <c r="B7" s="414"/>
      <c r="C7" s="414"/>
      <c r="D7" s="414"/>
      <c r="E7" s="414"/>
      <c r="F7" s="414"/>
      <c r="G7" s="106"/>
      <c r="H7" s="388" t="s">
        <v>248</v>
      </c>
      <c r="I7" s="389"/>
      <c r="J7" s="390"/>
      <c r="K7" s="106"/>
      <c r="L7" s="106"/>
      <c r="M7" s="106"/>
      <c r="N7" s="113"/>
      <c r="O7" s="113"/>
      <c r="P7" s="113"/>
      <c r="Q7" s="113"/>
      <c r="R7" s="113"/>
      <c r="S7" s="114"/>
      <c r="T7" s="114"/>
      <c r="U7" s="114"/>
      <c r="V7" s="114"/>
      <c r="W7" s="114"/>
      <c r="X7" s="114"/>
      <c r="Y7" s="114"/>
      <c r="Z7" s="114"/>
      <c r="AA7" s="114"/>
      <c r="AB7" s="114"/>
      <c r="AC7" s="114"/>
      <c r="AD7" s="114"/>
      <c r="AE7" s="114"/>
      <c r="AF7" s="114"/>
      <c r="AG7" s="114"/>
    </row>
    <row r="8" spans="1:33" s="117" customFormat="1" ht="21.75" customHeight="1" x14ac:dyDescent="0.2">
      <c r="A8" s="274"/>
      <c r="B8" s="414"/>
      <c r="C8" s="414"/>
      <c r="D8" s="414"/>
      <c r="E8" s="414"/>
      <c r="F8" s="414"/>
      <c r="G8" s="106"/>
      <c r="H8" s="430" t="s">
        <v>247</v>
      </c>
      <c r="I8" s="431"/>
      <c r="J8" s="432"/>
      <c r="K8" s="106"/>
      <c r="L8" s="106"/>
      <c r="M8" s="106"/>
      <c r="N8" s="113"/>
      <c r="O8" s="113"/>
      <c r="P8" s="113"/>
      <c r="Q8" s="113"/>
      <c r="R8" s="113"/>
      <c r="S8" s="114"/>
      <c r="T8" s="114"/>
      <c r="U8" s="114"/>
      <c r="V8" s="114"/>
      <c r="W8" s="114"/>
      <c r="X8" s="114"/>
      <c r="Y8" s="114"/>
      <c r="Z8" s="114"/>
      <c r="AA8" s="114"/>
      <c r="AB8" s="114"/>
      <c r="AC8" s="114"/>
      <c r="AD8" s="114"/>
      <c r="AE8" s="114"/>
      <c r="AF8" s="114"/>
      <c r="AG8" s="114"/>
    </row>
    <row r="9" spans="1:33" s="117" customFormat="1" ht="21.75" customHeight="1" x14ac:dyDescent="0.2">
      <c r="A9" s="274"/>
      <c r="B9" s="414"/>
      <c r="C9" s="414"/>
      <c r="D9" s="414"/>
      <c r="E9" s="414"/>
      <c r="F9" s="414"/>
      <c r="G9" s="106"/>
      <c r="H9" s="418" t="s">
        <v>111</v>
      </c>
      <c r="I9" s="419"/>
      <c r="J9" s="420"/>
      <c r="K9" s="106"/>
      <c r="L9" s="106"/>
      <c r="M9" s="106"/>
      <c r="N9" s="113"/>
      <c r="O9" s="113"/>
      <c r="P9" s="113"/>
      <c r="Q9" s="113"/>
      <c r="R9" s="113"/>
      <c r="S9" s="114"/>
      <c r="T9" s="114"/>
      <c r="U9" s="114"/>
      <c r="V9" s="114"/>
      <c r="W9" s="114"/>
      <c r="X9" s="114"/>
      <c r="Y9" s="114"/>
      <c r="Z9" s="114"/>
      <c r="AA9" s="114"/>
      <c r="AB9" s="114"/>
      <c r="AC9" s="114"/>
      <c r="AD9" s="114"/>
      <c r="AE9" s="114"/>
      <c r="AF9" s="114"/>
      <c r="AG9" s="114"/>
    </row>
    <row r="10" spans="1:33" s="117" customFormat="1" ht="18" customHeight="1" x14ac:dyDescent="0.2">
      <c r="A10" s="274"/>
      <c r="B10" s="106"/>
      <c r="C10" s="106"/>
      <c r="D10" s="108"/>
      <c r="E10" s="106"/>
      <c r="F10" s="108"/>
      <c r="G10" s="106"/>
      <c r="H10" s="421" t="s">
        <v>116</v>
      </c>
      <c r="I10" s="421"/>
      <c r="J10" s="421"/>
      <c r="K10" s="106"/>
      <c r="L10" s="106"/>
      <c r="M10" s="106"/>
      <c r="N10" s="113"/>
      <c r="O10" s="113"/>
      <c r="P10" s="113"/>
      <c r="Q10" s="113"/>
      <c r="R10" s="113"/>
      <c r="S10" s="114"/>
      <c r="T10" s="114"/>
      <c r="U10" s="114"/>
      <c r="V10" s="114"/>
      <c r="W10" s="114"/>
      <c r="X10" s="114"/>
      <c r="Y10" s="114"/>
      <c r="Z10" s="114"/>
      <c r="AA10" s="114"/>
      <c r="AB10" s="114"/>
      <c r="AC10" s="114"/>
      <c r="AD10" s="114"/>
      <c r="AE10" s="114"/>
      <c r="AF10" s="114"/>
      <c r="AG10" s="114"/>
    </row>
    <row r="11" spans="1:33" s="124" customFormat="1" ht="51.75" customHeight="1" x14ac:dyDescent="0.35">
      <c r="A11" s="274"/>
      <c r="B11" s="409" t="s">
        <v>251</v>
      </c>
      <c r="C11" s="410"/>
      <c r="D11" s="410"/>
      <c r="E11" s="410"/>
      <c r="F11" s="410"/>
      <c r="G11" s="120"/>
      <c r="H11" s="413">
        <f>IF(AND(H21="NC",H40="NC",H51="NC"),"NC",IFERROR(SUMPRODUCT(AC1:AC4,AD1:AD4)/AD5,"-"))</f>
        <v>2.0238095238095237</v>
      </c>
      <c r="I11" s="413"/>
      <c r="J11" s="413"/>
      <c r="K11" s="121"/>
      <c r="L11" s="122"/>
      <c r="M11" s="122"/>
      <c r="N11" s="121"/>
      <c r="O11" s="121"/>
      <c r="P11" s="121"/>
      <c r="Q11" s="121"/>
      <c r="R11" s="121"/>
      <c r="S11" s="122"/>
      <c r="T11" s="122"/>
      <c r="U11" s="122"/>
      <c r="V11" s="122"/>
      <c r="W11" s="122"/>
      <c r="X11" s="122"/>
      <c r="Y11" s="122"/>
      <c r="Z11" s="123"/>
      <c r="AA11" s="123"/>
      <c r="AB11" s="123"/>
      <c r="AC11" s="123"/>
      <c r="AD11" s="123"/>
      <c r="AE11" s="123"/>
      <c r="AF11" s="123"/>
      <c r="AG11" s="123"/>
    </row>
    <row r="12" spans="1:33" s="117" customFormat="1" ht="18" customHeight="1" thickBot="1" x14ac:dyDescent="0.3">
      <c r="A12" s="274"/>
      <c r="B12" s="115"/>
      <c r="C12" s="115"/>
      <c r="D12" s="115"/>
      <c r="E12" s="115"/>
      <c r="F12" s="115"/>
      <c r="G12" s="125"/>
      <c r="H12" s="425"/>
      <c r="I12" s="425"/>
      <c r="J12" s="425"/>
      <c r="K12" s="106"/>
      <c r="L12" s="106"/>
      <c r="M12" s="106"/>
      <c r="N12" s="114"/>
      <c r="O12" s="126"/>
      <c r="P12" s="114"/>
      <c r="Q12" s="114"/>
      <c r="R12" s="114"/>
      <c r="S12" s="114"/>
      <c r="T12" s="114"/>
      <c r="U12" s="114"/>
      <c r="V12" s="114"/>
      <c r="W12" s="114"/>
      <c r="X12" s="114"/>
      <c r="Y12" s="114"/>
      <c r="Z12" s="114"/>
      <c r="AA12" s="114"/>
      <c r="AB12" s="114"/>
      <c r="AC12" s="114"/>
      <c r="AD12" s="114"/>
      <c r="AE12" s="114"/>
      <c r="AF12" s="114"/>
      <c r="AG12" s="114"/>
    </row>
    <row r="13" spans="1:33" s="193" customFormat="1" ht="21" customHeight="1" thickTop="1" x14ac:dyDescent="0.2">
      <c r="A13" s="273"/>
      <c r="B13" s="400" t="s">
        <v>246</v>
      </c>
      <c r="C13" s="401"/>
      <c r="D13" s="401"/>
      <c r="E13" s="401"/>
      <c r="F13" s="401"/>
      <c r="G13" s="401"/>
      <c r="H13" s="401"/>
      <c r="I13" s="401"/>
      <c r="J13" s="402"/>
      <c r="K13" s="109"/>
      <c r="L13" s="109"/>
      <c r="M13" s="109"/>
      <c r="N13" s="109"/>
      <c r="O13" s="159"/>
      <c r="P13" s="159"/>
      <c r="Q13" s="159"/>
      <c r="R13" s="159"/>
      <c r="S13" s="159"/>
      <c r="T13" s="159"/>
      <c r="U13" s="159"/>
      <c r="V13" s="159"/>
      <c r="W13" s="159"/>
      <c r="X13" s="159"/>
      <c r="Y13" s="159"/>
      <c r="Z13" s="159"/>
      <c r="AA13" s="159"/>
      <c r="AB13" s="159"/>
      <c r="AC13" s="159"/>
      <c r="AD13" s="159"/>
      <c r="AE13" s="159"/>
      <c r="AF13" s="159"/>
      <c r="AG13" s="159"/>
    </row>
    <row r="14" spans="1:33" s="193" customFormat="1" ht="21" customHeight="1" x14ac:dyDescent="0.2">
      <c r="A14" s="274"/>
      <c r="B14" s="403"/>
      <c r="C14" s="404"/>
      <c r="D14" s="404"/>
      <c r="E14" s="404"/>
      <c r="F14" s="404"/>
      <c r="G14" s="404"/>
      <c r="H14" s="404"/>
      <c r="I14" s="404"/>
      <c r="J14" s="405"/>
      <c r="K14" s="109"/>
      <c r="L14" s="109"/>
      <c r="M14" s="109"/>
      <c r="N14" s="109"/>
      <c r="O14" s="159"/>
      <c r="P14" s="159"/>
      <c r="Q14" s="159"/>
      <c r="R14" s="159"/>
      <c r="S14" s="159"/>
      <c r="T14" s="159"/>
      <c r="U14" s="159"/>
      <c r="V14" s="159"/>
      <c r="W14" s="159"/>
      <c r="X14" s="159"/>
      <c r="Y14" s="159"/>
      <c r="Z14" s="159"/>
      <c r="AA14" s="159"/>
      <c r="AB14" s="159"/>
      <c r="AC14" s="159"/>
      <c r="AD14" s="159"/>
      <c r="AE14" s="159"/>
      <c r="AF14" s="159"/>
      <c r="AG14" s="159"/>
    </row>
    <row r="15" spans="1:33" s="193" customFormat="1" ht="21" customHeight="1" x14ac:dyDescent="0.2">
      <c r="A15" s="274"/>
      <c r="B15" s="403"/>
      <c r="C15" s="404"/>
      <c r="D15" s="404"/>
      <c r="E15" s="404"/>
      <c r="F15" s="404"/>
      <c r="G15" s="404"/>
      <c r="H15" s="404"/>
      <c r="I15" s="404"/>
      <c r="J15" s="405"/>
      <c r="K15" s="109"/>
      <c r="V15" s="159"/>
      <c r="W15" s="159"/>
      <c r="X15" s="159"/>
      <c r="Y15" s="159"/>
      <c r="Z15" s="159"/>
      <c r="AA15" s="159"/>
      <c r="AB15" s="159"/>
      <c r="AC15" s="159"/>
      <c r="AD15" s="159"/>
      <c r="AE15" s="159"/>
      <c r="AF15" s="159"/>
      <c r="AG15" s="159"/>
    </row>
    <row r="16" spans="1:33" s="193" customFormat="1" ht="21" customHeight="1" x14ac:dyDescent="0.2">
      <c r="A16" s="274"/>
      <c r="B16" s="403"/>
      <c r="C16" s="404"/>
      <c r="D16" s="404"/>
      <c r="E16" s="404"/>
      <c r="F16" s="404"/>
      <c r="G16" s="404"/>
      <c r="H16" s="404"/>
      <c r="I16" s="404"/>
      <c r="J16" s="405"/>
      <c r="K16" s="109"/>
      <c r="V16" s="159"/>
      <c r="W16" s="159"/>
      <c r="X16" s="159"/>
      <c r="Y16" s="159"/>
      <c r="Z16" s="159"/>
      <c r="AA16" s="159"/>
      <c r="AB16" s="159"/>
      <c r="AC16" s="159"/>
      <c r="AD16" s="159"/>
      <c r="AE16" s="159"/>
      <c r="AF16" s="159"/>
      <c r="AG16" s="159"/>
    </row>
    <row r="17" spans="1:33" s="193" customFormat="1" ht="21" customHeight="1" x14ac:dyDescent="0.2">
      <c r="A17" s="275"/>
      <c r="B17" s="403"/>
      <c r="C17" s="404"/>
      <c r="D17" s="404"/>
      <c r="E17" s="404"/>
      <c r="F17" s="404"/>
      <c r="G17" s="404"/>
      <c r="H17" s="404"/>
      <c r="I17" s="404"/>
      <c r="J17" s="405"/>
      <c r="K17" s="109"/>
      <c r="V17" s="159"/>
      <c r="W17" s="159"/>
      <c r="X17" s="159"/>
      <c r="Y17" s="159"/>
      <c r="Z17" s="159"/>
      <c r="AA17" s="159"/>
      <c r="AB17" s="159"/>
      <c r="AC17" s="159"/>
      <c r="AD17" s="159"/>
      <c r="AE17" s="159"/>
      <c r="AF17" s="159"/>
      <c r="AG17" s="159"/>
    </row>
    <row r="18" spans="1:33" s="193" customFormat="1" ht="21" customHeight="1" x14ac:dyDescent="0.2">
      <c r="A18" s="275"/>
      <c r="B18" s="403"/>
      <c r="C18" s="404"/>
      <c r="D18" s="404"/>
      <c r="E18" s="404"/>
      <c r="F18" s="404"/>
      <c r="G18" s="404"/>
      <c r="H18" s="404"/>
      <c r="I18" s="404"/>
      <c r="J18" s="405"/>
      <c r="K18" s="109"/>
      <c r="V18" s="159"/>
      <c r="W18" s="159"/>
      <c r="X18" s="159"/>
      <c r="Y18" s="159"/>
      <c r="Z18" s="159"/>
      <c r="AA18" s="159"/>
      <c r="AB18" s="159"/>
      <c r="AC18" s="159"/>
      <c r="AD18" s="159"/>
      <c r="AE18" s="159"/>
      <c r="AF18" s="159"/>
      <c r="AG18" s="159"/>
    </row>
    <row r="19" spans="1:33" s="193" customFormat="1" ht="53.25" customHeight="1" thickBot="1" x14ac:dyDescent="0.3">
      <c r="A19" s="275"/>
      <c r="B19" s="406"/>
      <c r="C19" s="407"/>
      <c r="D19" s="407"/>
      <c r="E19" s="407"/>
      <c r="F19" s="407"/>
      <c r="G19" s="407"/>
      <c r="H19" s="407"/>
      <c r="I19" s="407"/>
      <c r="J19" s="408"/>
      <c r="K19" s="228"/>
      <c r="V19" s="159"/>
      <c r="W19" s="159"/>
      <c r="X19" s="159"/>
      <c r="Y19" s="159"/>
      <c r="Z19" s="159"/>
      <c r="AA19" s="159"/>
      <c r="AB19" s="159"/>
      <c r="AC19" s="159"/>
      <c r="AD19" s="159"/>
      <c r="AE19" s="159"/>
      <c r="AF19" s="159"/>
      <c r="AG19" s="159"/>
    </row>
    <row r="20" spans="1:33" s="193" customFormat="1" ht="42" customHeight="1" thickTop="1" x14ac:dyDescent="0.3">
      <c r="A20" s="275"/>
      <c r="B20" s="361"/>
      <c r="C20" s="361"/>
      <c r="D20" s="361"/>
      <c r="E20" s="361"/>
      <c r="F20" s="361"/>
      <c r="G20" s="361"/>
      <c r="H20" s="361"/>
      <c r="I20" s="361"/>
      <c r="J20" s="361"/>
      <c r="K20" s="228"/>
      <c r="V20" s="159"/>
      <c r="W20" s="159"/>
      <c r="X20" s="159"/>
      <c r="Y20" s="159"/>
      <c r="Z20" s="159"/>
      <c r="AA20" s="159"/>
      <c r="AB20" s="159"/>
      <c r="AC20" s="159"/>
      <c r="AD20" s="159"/>
      <c r="AE20" s="159"/>
      <c r="AF20" s="159"/>
      <c r="AG20" s="159"/>
    </row>
    <row r="21" spans="1:33" s="2" customFormat="1" ht="39.950000000000003" customHeight="1" x14ac:dyDescent="0.2">
      <c r="A21" s="276"/>
      <c r="B21" s="137" t="s">
        <v>221</v>
      </c>
      <c r="C21" s="138"/>
      <c r="D21" s="256" t="s">
        <v>84</v>
      </c>
      <c r="E21" s="257"/>
      <c r="F21" s="256" t="s">
        <v>205</v>
      </c>
      <c r="G21" s="138"/>
      <c r="H21" s="140">
        <f>IFERROR(SUMPRODUCT(H23:H35,J23:J35)*3/U37,"NC")</f>
        <v>2.5714285714285716</v>
      </c>
      <c r="I21" s="106"/>
      <c r="J21" s="141">
        <f>IF(H21="NC","NC",1)</f>
        <v>1</v>
      </c>
      <c r="K21" s="106"/>
      <c r="L21" s="117"/>
      <c r="M21" s="117"/>
      <c r="N21" s="117"/>
      <c r="O21" s="117"/>
      <c r="P21" s="117"/>
      <c r="Q21" s="117"/>
      <c r="R21" s="117"/>
      <c r="S21" s="117"/>
      <c r="T21" s="117"/>
      <c r="U21" s="117"/>
      <c r="V21" s="114"/>
      <c r="W21" s="3"/>
      <c r="X21" s="3"/>
      <c r="Y21" s="3"/>
      <c r="Z21" s="3"/>
      <c r="AA21" s="3"/>
      <c r="AB21" s="3"/>
      <c r="AC21" s="3"/>
      <c r="AD21" s="3"/>
      <c r="AE21" s="3"/>
      <c r="AF21" s="3"/>
      <c r="AG21" s="3"/>
    </row>
    <row r="22" spans="1:33" s="80" customFormat="1" ht="31.9" thickBot="1" x14ac:dyDescent="0.35">
      <c r="A22" s="276"/>
      <c r="B22" s="206"/>
      <c r="C22" s="207"/>
      <c r="D22" s="38" t="s">
        <v>93</v>
      </c>
      <c r="E22" s="235"/>
      <c r="F22" s="38" t="s">
        <v>93</v>
      </c>
      <c r="G22" s="207"/>
      <c r="H22" s="221"/>
      <c r="I22" s="109"/>
      <c r="J22" s="187" t="s">
        <v>122</v>
      </c>
      <c r="K22" s="109"/>
      <c r="L22" s="193"/>
      <c r="M22" s="193"/>
      <c r="N22" s="193"/>
      <c r="O22" s="193"/>
      <c r="P22" s="193"/>
      <c r="Q22" s="193"/>
      <c r="R22" s="193"/>
      <c r="S22" s="193"/>
      <c r="T22" s="193"/>
      <c r="U22" s="193"/>
      <c r="V22" s="159"/>
      <c r="W22" s="79"/>
      <c r="X22" s="79"/>
      <c r="Y22" s="79"/>
      <c r="Z22" s="79"/>
      <c r="AA22" s="79"/>
      <c r="AB22" s="79"/>
      <c r="AC22" s="79"/>
      <c r="AD22" s="79"/>
      <c r="AE22" s="79"/>
      <c r="AF22" s="79"/>
      <c r="AG22" s="79"/>
    </row>
    <row r="23" spans="1:33" s="80" customFormat="1" ht="23.25" thickBot="1" x14ac:dyDescent="0.25">
      <c r="A23" s="277" t="s">
        <v>214</v>
      </c>
      <c r="B23" s="147" t="s">
        <v>220</v>
      </c>
      <c r="C23" s="148"/>
      <c r="D23" s="82" t="s">
        <v>11</v>
      </c>
      <c r="E23" s="237"/>
      <c r="F23" s="82" t="s">
        <v>274</v>
      </c>
      <c r="G23" s="148"/>
      <c r="H23" s="150">
        <f>IFERROR(HLOOKUP(D23,$N23:$R24,2,FALSE),"-")</f>
        <v>1</v>
      </c>
      <c r="I23" s="109"/>
      <c r="J23" s="152">
        <f>IF(D23="Non concerné","NC",1)</f>
        <v>1</v>
      </c>
      <c r="K23" s="109"/>
      <c r="L23" s="196" t="s">
        <v>91</v>
      </c>
      <c r="M23" s="197" t="str">
        <f>"Réponses proposées à la question " &amp; A23</f>
        <v>Réponses proposées à la question RI01</v>
      </c>
      <c r="N23" s="201" t="s">
        <v>12</v>
      </c>
      <c r="O23" s="201" t="s">
        <v>11</v>
      </c>
      <c r="P23" s="201"/>
      <c r="Q23" s="201"/>
      <c r="R23" s="201"/>
      <c r="S23" s="159"/>
      <c r="T23" s="159"/>
      <c r="U23" s="159"/>
      <c r="V23" s="159"/>
      <c r="W23" s="79"/>
      <c r="X23" s="79"/>
      <c r="Y23" s="79"/>
      <c r="Z23" s="79"/>
      <c r="AA23" s="79"/>
      <c r="AB23" s="79"/>
      <c r="AC23" s="79"/>
      <c r="AD23" s="79"/>
      <c r="AE23" s="79"/>
      <c r="AF23" s="79"/>
      <c r="AG23" s="79"/>
    </row>
    <row r="24" spans="1:33" s="74" customFormat="1" ht="16.5" thickBot="1" x14ac:dyDescent="0.25">
      <c r="A24" s="277"/>
      <c r="B24" s="362"/>
      <c r="C24" s="148"/>
      <c r="D24" s="84"/>
      <c r="E24" s="237"/>
      <c r="F24" s="84"/>
      <c r="G24" s="148"/>
      <c r="H24" s="160"/>
      <c r="I24" s="109"/>
      <c r="J24" s="149"/>
      <c r="K24" s="109"/>
      <c r="L24" s="109"/>
      <c r="M24" s="197" t="s">
        <v>90</v>
      </c>
      <c r="N24" s="163">
        <v>0</v>
      </c>
      <c r="O24" s="163">
        <v>1</v>
      </c>
      <c r="P24" s="163"/>
      <c r="Q24" s="163"/>
      <c r="R24" s="163"/>
      <c r="S24" s="159"/>
      <c r="T24" s="159">
        <f>MAX(N24:R24)</f>
        <v>1</v>
      </c>
      <c r="U24" s="159">
        <f>IFERROR(T24*J23,0)</f>
        <v>1</v>
      </c>
      <c r="V24" s="159"/>
      <c r="W24" s="79"/>
      <c r="X24" s="79"/>
      <c r="Y24" s="79"/>
    </row>
    <row r="25" spans="1:33" s="80" customFormat="1" ht="32.25" thickBot="1" x14ac:dyDescent="0.25">
      <c r="A25" s="277" t="s">
        <v>215</v>
      </c>
      <c r="B25" s="147" t="s">
        <v>224</v>
      </c>
      <c r="C25" s="148"/>
      <c r="D25" s="82" t="s">
        <v>11</v>
      </c>
      <c r="E25" s="237"/>
      <c r="F25" s="82" t="s">
        <v>275</v>
      </c>
      <c r="G25" s="148"/>
      <c r="H25" s="150">
        <f>IFERROR(HLOOKUP(D25,$N25:$R26,2,FALSE),"-")</f>
        <v>1</v>
      </c>
      <c r="I25" s="109"/>
      <c r="J25" s="152">
        <f>IF(D25="Non défini à ce stade","NC",1)</f>
        <v>1</v>
      </c>
      <c r="K25" s="196"/>
      <c r="L25" s="196" t="s">
        <v>91</v>
      </c>
      <c r="M25" s="197" t="str">
        <f>"Réponses proposées à la question " &amp; A25</f>
        <v>Réponses proposées à la question RI02</v>
      </c>
      <c r="N25" s="201" t="s">
        <v>12</v>
      </c>
      <c r="O25" s="201" t="s">
        <v>11</v>
      </c>
      <c r="P25" s="201"/>
      <c r="Q25" s="201"/>
      <c r="R25" s="201"/>
      <c r="S25" s="159"/>
      <c r="T25" s="159"/>
      <c r="U25" s="159"/>
      <c r="V25" s="159"/>
      <c r="W25" s="79"/>
      <c r="X25" s="79"/>
      <c r="Y25" s="79"/>
      <c r="Z25" s="79"/>
      <c r="AA25" s="79"/>
      <c r="AB25" s="79"/>
      <c r="AC25" s="79"/>
      <c r="AD25" s="79"/>
      <c r="AE25" s="79"/>
      <c r="AF25" s="79"/>
      <c r="AG25" s="79"/>
    </row>
    <row r="26" spans="1:33" s="80" customFormat="1" ht="16.5" thickBot="1" x14ac:dyDescent="0.25">
      <c r="A26" s="277"/>
      <c r="B26" s="362"/>
      <c r="C26" s="148"/>
      <c r="D26" s="244"/>
      <c r="E26" s="237"/>
      <c r="F26" s="84"/>
      <c r="G26" s="148"/>
      <c r="H26" s="160"/>
      <c r="I26" s="109"/>
      <c r="J26" s="149"/>
      <c r="K26" s="109"/>
      <c r="L26" s="109"/>
      <c r="M26" s="197" t="s">
        <v>90</v>
      </c>
      <c r="N26" s="163">
        <v>0</v>
      </c>
      <c r="O26" s="163">
        <v>1</v>
      </c>
      <c r="P26" s="163"/>
      <c r="Q26" s="163"/>
      <c r="R26" s="163"/>
      <c r="S26" s="159"/>
      <c r="T26" s="159">
        <f>MAX(N26:R26)</f>
        <v>1</v>
      </c>
      <c r="U26" s="159">
        <f>IFERROR(T26*J25,0)</f>
        <v>1</v>
      </c>
      <c r="V26" s="159"/>
      <c r="W26" s="79"/>
      <c r="X26" s="79"/>
      <c r="Y26" s="79"/>
      <c r="Z26" s="79"/>
      <c r="AA26" s="79"/>
      <c r="AB26" s="79"/>
      <c r="AC26" s="79"/>
      <c r="AD26" s="79"/>
      <c r="AE26" s="79"/>
      <c r="AF26" s="79"/>
      <c r="AG26" s="79"/>
    </row>
    <row r="27" spans="1:33" s="80" customFormat="1" ht="23.25" thickBot="1" x14ac:dyDescent="0.25">
      <c r="A27" s="277" t="s">
        <v>216</v>
      </c>
      <c r="B27" s="147" t="s">
        <v>219</v>
      </c>
      <c r="C27" s="148"/>
      <c r="D27" s="82" t="s">
        <v>12</v>
      </c>
      <c r="E27" s="237"/>
      <c r="F27" s="82"/>
      <c r="G27" s="148"/>
      <c r="H27" s="150">
        <f>IFERROR(HLOOKUP(D27,$N27:$R28,2,FALSE),"-")</f>
        <v>1</v>
      </c>
      <c r="I27" s="109"/>
      <c r="J27" s="152">
        <f>IF(D27="Non défini à ce stade","NC",1)</f>
        <v>1</v>
      </c>
      <c r="K27" s="109"/>
      <c r="L27" s="196" t="s">
        <v>91</v>
      </c>
      <c r="M27" s="197" t="str">
        <f>"Réponses proposées à la question " &amp; A27</f>
        <v>Réponses proposées à la question RI03</v>
      </c>
      <c r="N27" s="201" t="s">
        <v>12</v>
      </c>
      <c r="O27" s="201" t="s">
        <v>11</v>
      </c>
      <c r="P27" s="201"/>
      <c r="Q27" s="201"/>
      <c r="R27" s="201"/>
      <c r="S27" s="159"/>
      <c r="T27" s="159"/>
      <c r="U27" s="159"/>
      <c r="V27" s="159"/>
      <c r="W27" s="79"/>
      <c r="X27" s="79"/>
      <c r="Y27" s="79"/>
      <c r="Z27" s="79"/>
      <c r="AA27" s="79"/>
      <c r="AB27" s="79"/>
      <c r="AC27" s="79"/>
      <c r="AD27" s="79"/>
      <c r="AE27" s="79"/>
      <c r="AF27" s="79"/>
      <c r="AG27" s="79"/>
    </row>
    <row r="28" spans="1:33" s="80" customFormat="1" ht="16.5" thickBot="1" x14ac:dyDescent="0.25">
      <c r="A28" s="277"/>
      <c r="B28" s="362"/>
      <c r="C28" s="148"/>
      <c r="D28" s="244"/>
      <c r="E28" s="237"/>
      <c r="F28" s="84"/>
      <c r="G28" s="148"/>
      <c r="H28" s="160"/>
      <c r="I28" s="109"/>
      <c r="J28" s="149"/>
      <c r="K28" s="109"/>
      <c r="L28" s="109"/>
      <c r="M28" s="197" t="s">
        <v>90</v>
      </c>
      <c r="N28" s="163">
        <v>1</v>
      </c>
      <c r="O28" s="163">
        <v>0</v>
      </c>
      <c r="P28" s="163"/>
      <c r="Q28" s="163"/>
      <c r="R28" s="163"/>
      <c r="S28" s="159"/>
      <c r="T28" s="159">
        <f>MAX(N28:R28)</f>
        <v>1</v>
      </c>
      <c r="U28" s="159">
        <f>IFERROR(T28*J27,0)</f>
        <v>1</v>
      </c>
      <c r="V28" s="159"/>
      <c r="W28" s="79"/>
      <c r="X28" s="79"/>
      <c r="Y28" s="79"/>
      <c r="Z28" s="79"/>
      <c r="AA28" s="79"/>
      <c r="AB28" s="79"/>
      <c r="AC28" s="79"/>
      <c r="AD28" s="79"/>
      <c r="AE28" s="79"/>
      <c r="AF28" s="79"/>
      <c r="AG28" s="79"/>
    </row>
    <row r="29" spans="1:33" s="80" customFormat="1" ht="30.75" thickBot="1" x14ac:dyDescent="0.25">
      <c r="A29" s="277" t="s">
        <v>217</v>
      </c>
      <c r="B29" s="147" t="s">
        <v>243</v>
      </c>
      <c r="C29" s="148"/>
      <c r="D29" s="82" t="s">
        <v>11</v>
      </c>
      <c r="E29" s="237"/>
      <c r="F29" s="82" t="s">
        <v>276</v>
      </c>
      <c r="G29" s="148"/>
      <c r="H29" s="150">
        <f>IFERROR(HLOOKUP(D29,$N29:$R30,2,FALSE),"-")</f>
        <v>0</v>
      </c>
      <c r="I29" s="109"/>
      <c r="J29" s="152">
        <f>IF(D29="Non défini à ce stade","NC",1)</f>
        <v>1</v>
      </c>
      <c r="K29" s="109"/>
      <c r="L29" s="196" t="s">
        <v>91</v>
      </c>
      <c r="M29" s="197" t="str">
        <f>"Réponses proposées à la question " &amp; A29</f>
        <v>Réponses proposées à la question RI04</v>
      </c>
      <c r="N29" s="201" t="s">
        <v>12</v>
      </c>
      <c r="O29" s="201" t="s">
        <v>11</v>
      </c>
      <c r="P29" s="201"/>
      <c r="Q29" s="201"/>
      <c r="R29" s="201"/>
      <c r="S29" s="159"/>
      <c r="T29" s="159"/>
      <c r="U29" s="159"/>
      <c r="V29" s="159"/>
      <c r="W29" s="79"/>
      <c r="X29" s="79"/>
      <c r="Y29" s="79"/>
      <c r="Z29" s="79"/>
      <c r="AA29" s="79"/>
      <c r="AB29" s="79"/>
      <c r="AC29" s="79"/>
      <c r="AD29" s="79"/>
      <c r="AE29" s="79"/>
      <c r="AF29" s="79"/>
      <c r="AG29" s="79"/>
    </row>
    <row r="30" spans="1:33" s="80" customFormat="1" ht="16.5" thickBot="1" x14ac:dyDescent="0.25">
      <c r="A30" s="277"/>
      <c r="B30" s="362"/>
      <c r="C30" s="148"/>
      <c r="D30" s="244"/>
      <c r="E30" s="237"/>
      <c r="F30" s="84"/>
      <c r="G30" s="148"/>
      <c r="H30" s="160"/>
      <c r="I30" s="109"/>
      <c r="J30" s="149"/>
      <c r="K30" s="109"/>
      <c r="L30" s="109"/>
      <c r="M30" s="197" t="s">
        <v>90</v>
      </c>
      <c r="N30" s="163">
        <v>1</v>
      </c>
      <c r="O30" s="163">
        <v>0</v>
      </c>
      <c r="P30" s="163"/>
      <c r="Q30" s="163"/>
      <c r="R30" s="163"/>
      <c r="S30" s="159"/>
      <c r="T30" s="159">
        <f>MAX(N30:R30)</f>
        <v>1</v>
      </c>
      <c r="U30" s="159">
        <f>IFERROR(T30*J29,0)</f>
        <v>1</v>
      </c>
      <c r="V30" s="159"/>
      <c r="W30" s="79"/>
      <c r="X30" s="79"/>
      <c r="Y30" s="79"/>
      <c r="Z30" s="79"/>
      <c r="AA30" s="79"/>
      <c r="AB30" s="79"/>
      <c r="AC30" s="79"/>
      <c r="AD30" s="79"/>
      <c r="AE30" s="79"/>
      <c r="AF30" s="79"/>
      <c r="AG30" s="79"/>
    </row>
    <row r="31" spans="1:33" s="80" customFormat="1" ht="30.75" thickBot="1" x14ac:dyDescent="0.25">
      <c r="A31" s="277" t="s">
        <v>217</v>
      </c>
      <c r="B31" s="147" t="s">
        <v>225</v>
      </c>
      <c r="C31" s="148"/>
      <c r="D31" s="82" t="s">
        <v>12</v>
      </c>
      <c r="E31" s="237"/>
      <c r="F31" s="82"/>
      <c r="G31" s="148"/>
      <c r="H31" s="150">
        <f>IFERROR(HLOOKUP(D31,$N31:$R32,2,FALSE),"-")</f>
        <v>1</v>
      </c>
      <c r="I31" s="109"/>
      <c r="J31" s="152">
        <f>IF(D31="Non défini à ce stade","NC",1)</f>
        <v>1</v>
      </c>
      <c r="K31" s="109"/>
      <c r="L31" s="196" t="s">
        <v>91</v>
      </c>
      <c r="M31" s="197" t="str">
        <f>"Réponses proposées à la question " &amp; A31</f>
        <v>Réponses proposées à la question RI04</v>
      </c>
      <c r="N31" s="201" t="s">
        <v>12</v>
      </c>
      <c r="O31" s="201" t="s">
        <v>11</v>
      </c>
      <c r="P31" s="201"/>
      <c r="Q31" s="201"/>
      <c r="R31" s="201"/>
      <c r="S31" s="159"/>
      <c r="T31" s="159"/>
      <c r="U31" s="159"/>
      <c r="V31" s="159"/>
      <c r="W31" s="79"/>
      <c r="X31" s="79"/>
      <c r="Y31" s="79"/>
      <c r="Z31" s="79"/>
      <c r="AA31" s="79"/>
      <c r="AB31" s="79"/>
      <c r="AC31" s="79"/>
      <c r="AD31" s="79"/>
      <c r="AE31" s="79"/>
      <c r="AF31" s="79"/>
      <c r="AG31" s="79"/>
    </row>
    <row r="32" spans="1:33" s="80" customFormat="1" ht="16.5" thickBot="1" x14ac:dyDescent="0.25">
      <c r="A32" s="277"/>
      <c r="B32" s="362"/>
      <c r="C32" s="148"/>
      <c r="D32" s="244"/>
      <c r="E32" s="237"/>
      <c r="F32" s="84"/>
      <c r="G32" s="148"/>
      <c r="H32" s="160"/>
      <c r="I32" s="109"/>
      <c r="J32" s="149"/>
      <c r="K32" s="109"/>
      <c r="L32" s="109"/>
      <c r="M32" s="197" t="s">
        <v>90</v>
      </c>
      <c r="N32" s="163">
        <v>1</v>
      </c>
      <c r="O32" s="163">
        <v>0</v>
      </c>
      <c r="P32" s="163"/>
      <c r="Q32" s="163"/>
      <c r="R32" s="163"/>
      <c r="S32" s="159"/>
      <c r="T32" s="159">
        <f>MAX(N32:R32)</f>
        <v>1</v>
      </c>
      <c r="U32" s="159">
        <f>IFERROR(T32*J31,0)</f>
        <v>1</v>
      </c>
      <c r="V32" s="159"/>
      <c r="W32" s="79"/>
      <c r="X32" s="79"/>
      <c r="Y32" s="79"/>
      <c r="Z32" s="79"/>
      <c r="AA32" s="79"/>
      <c r="AB32" s="79"/>
      <c r="AC32" s="79"/>
      <c r="AD32" s="79"/>
      <c r="AE32" s="79"/>
      <c r="AF32" s="79"/>
      <c r="AG32" s="79"/>
    </row>
    <row r="33" spans="1:33" s="80" customFormat="1" ht="23.25" thickBot="1" x14ac:dyDescent="0.25">
      <c r="A33" s="277" t="s">
        <v>218</v>
      </c>
      <c r="B33" s="147" t="s">
        <v>231</v>
      </c>
      <c r="C33" s="148"/>
      <c r="D33" s="82" t="s">
        <v>12</v>
      </c>
      <c r="E33" s="237"/>
      <c r="F33" s="82"/>
      <c r="G33" s="148"/>
      <c r="H33" s="150">
        <f>IFERROR(HLOOKUP(D33,$N33:$R34,2,FALSE),"-")</f>
        <v>1</v>
      </c>
      <c r="I33" s="109"/>
      <c r="J33" s="152">
        <f>IF(D33="Non défini à ce stade","NC",1)</f>
        <v>1</v>
      </c>
      <c r="K33" s="109"/>
      <c r="L33" s="196" t="s">
        <v>91</v>
      </c>
      <c r="M33" s="197" t="str">
        <f>"Réponses proposées à la question " &amp; A33</f>
        <v>Réponses proposées à la question RI05</v>
      </c>
      <c r="N33" s="201" t="s">
        <v>12</v>
      </c>
      <c r="O33" s="201" t="s">
        <v>11</v>
      </c>
      <c r="P33" s="201"/>
      <c r="Q33" s="201"/>
      <c r="R33" s="201"/>
      <c r="S33" s="159"/>
      <c r="T33" s="159"/>
      <c r="U33" s="159"/>
      <c r="V33" s="159"/>
      <c r="W33" s="79"/>
      <c r="X33" s="79"/>
      <c r="Y33" s="79"/>
      <c r="Z33" s="79"/>
      <c r="AA33" s="79"/>
      <c r="AB33" s="79"/>
      <c r="AC33" s="79"/>
      <c r="AD33" s="79"/>
      <c r="AE33" s="79"/>
      <c r="AF33" s="79"/>
      <c r="AG33" s="79"/>
    </row>
    <row r="34" spans="1:33" s="80" customFormat="1" ht="16.5" thickBot="1" x14ac:dyDescent="0.25">
      <c r="A34" s="277"/>
      <c r="B34" s="362"/>
      <c r="C34" s="148"/>
      <c r="D34" s="244"/>
      <c r="E34" s="237"/>
      <c r="F34" s="84"/>
      <c r="G34" s="148"/>
      <c r="H34" s="160"/>
      <c r="I34" s="109"/>
      <c r="J34" s="149"/>
      <c r="K34" s="109"/>
      <c r="L34" s="109"/>
      <c r="M34" s="197" t="s">
        <v>90</v>
      </c>
      <c r="N34" s="163">
        <v>1</v>
      </c>
      <c r="O34" s="163">
        <v>0</v>
      </c>
      <c r="P34" s="163"/>
      <c r="Q34" s="163"/>
      <c r="R34" s="163"/>
      <c r="S34" s="159"/>
      <c r="T34" s="159">
        <f>MAX(N34:R34)</f>
        <v>1</v>
      </c>
      <c r="U34" s="159">
        <f>IFERROR(T34*J33,0)</f>
        <v>1</v>
      </c>
      <c r="V34" s="159"/>
      <c r="W34" s="79"/>
      <c r="X34" s="79"/>
      <c r="Y34" s="79"/>
      <c r="Z34" s="79"/>
      <c r="AA34" s="79"/>
      <c r="AB34" s="79"/>
      <c r="AC34" s="79"/>
      <c r="AD34" s="79"/>
      <c r="AE34" s="79"/>
      <c r="AF34" s="79"/>
      <c r="AG34" s="79"/>
    </row>
    <row r="35" spans="1:33" s="80" customFormat="1" ht="23.25" thickBot="1" x14ac:dyDescent="0.25">
      <c r="A35" s="277" t="s">
        <v>234</v>
      </c>
      <c r="B35" s="147" t="s">
        <v>232</v>
      </c>
      <c r="C35" s="148"/>
      <c r="D35" s="82" t="s">
        <v>12</v>
      </c>
      <c r="E35" s="237"/>
      <c r="F35" s="82"/>
      <c r="G35" s="148"/>
      <c r="H35" s="150">
        <f>IFERROR(HLOOKUP(D35,$N35:$R36,2,FALSE),"-")</f>
        <v>1</v>
      </c>
      <c r="I35" s="109"/>
      <c r="J35" s="152">
        <f>IF(D35="Non concerné","NC",1)</f>
        <v>1</v>
      </c>
      <c r="K35" s="109"/>
      <c r="L35" s="196" t="s">
        <v>91</v>
      </c>
      <c r="M35" s="197" t="str">
        <f>"Réponses proposées à la question " &amp; A35</f>
        <v>Réponses proposées à la question RI06</v>
      </c>
      <c r="N35" s="201" t="s">
        <v>12</v>
      </c>
      <c r="O35" s="201" t="s">
        <v>11</v>
      </c>
      <c r="P35" s="201"/>
      <c r="Q35" s="201"/>
      <c r="R35" s="201"/>
      <c r="S35" s="159"/>
      <c r="T35" s="159"/>
      <c r="U35" s="159"/>
      <c r="V35" s="159"/>
      <c r="W35" s="79"/>
      <c r="X35" s="79"/>
      <c r="Y35" s="79"/>
      <c r="Z35" s="79"/>
      <c r="AA35" s="79"/>
      <c r="AB35" s="79"/>
      <c r="AC35" s="79"/>
      <c r="AD35" s="79"/>
      <c r="AE35" s="79"/>
      <c r="AF35" s="79"/>
      <c r="AG35" s="79"/>
    </row>
    <row r="36" spans="1:33" s="80" customFormat="1" ht="15.75" x14ac:dyDescent="0.2">
      <c r="A36" s="363"/>
      <c r="B36" s="147"/>
      <c r="C36" s="148"/>
      <c r="D36" s="244"/>
      <c r="E36" s="237"/>
      <c r="F36" s="84"/>
      <c r="G36" s="148"/>
      <c r="H36" s="160"/>
      <c r="I36" s="109"/>
      <c r="J36" s="149"/>
      <c r="K36" s="109"/>
      <c r="L36" s="109"/>
      <c r="M36" s="197" t="s">
        <v>90</v>
      </c>
      <c r="N36" s="163">
        <v>1</v>
      </c>
      <c r="O36" s="163">
        <v>0</v>
      </c>
      <c r="P36" s="163"/>
      <c r="Q36" s="163"/>
      <c r="R36" s="163"/>
      <c r="S36" s="159"/>
      <c r="T36" s="159">
        <f>MAX(N36:R36)</f>
        <v>1</v>
      </c>
      <c r="U36" s="159">
        <f>IFERROR(T36*J35,0)</f>
        <v>1</v>
      </c>
      <c r="V36" s="159"/>
      <c r="W36" s="79"/>
      <c r="X36" s="79"/>
      <c r="Y36" s="79"/>
      <c r="Z36" s="79"/>
      <c r="AA36" s="79"/>
      <c r="AB36" s="79"/>
      <c r="AC36" s="79"/>
      <c r="AD36" s="79"/>
      <c r="AE36" s="79"/>
      <c r="AF36" s="79"/>
      <c r="AG36" s="79"/>
    </row>
    <row r="37" spans="1:33" s="80" customFormat="1" ht="60" customHeight="1" x14ac:dyDescent="0.2">
      <c r="A37" s="363"/>
      <c r="B37" s="398" t="s">
        <v>244</v>
      </c>
      <c r="C37" s="398"/>
      <c r="D37" s="398"/>
      <c r="E37" s="84"/>
      <c r="F37" s="330"/>
      <c r="G37" s="159"/>
      <c r="K37" s="109"/>
      <c r="L37" s="109"/>
      <c r="M37" s="109"/>
      <c r="N37" s="109"/>
      <c r="O37" s="159"/>
      <c r="P37" s="159"/>
      <c r="Q37" s="159"/>
      <c r="R37" s="159"/>
      <c r="S37" s="193"/>
      <c r="T37" s="222">
        <f>SUM(T24:T36)</f>
        <v>7</v>
      </c>
      <c r="U37" s="222">
        <f>SUM(U24:U36)</f>
        <v>7</v>
      </c>
      <c r="V37" s="159"/>
      <c r="W37" s="79"/>
      <c r="X37" s="79"/>
      <c r="Y37" s="79"/>
      <c r="Z37" s="79"/>
      <c r="AA37" s="79"/>
      <c r="AB37" s="79"/>
      <c r="AC37" s="79"/>
      <c r="AD37" s="79"/>
      <c r="AE37" s="79"/>
      <c r="AF37" s="79"/>
      <c r="AG37" s="79"/>
    </row>
    <row r="38" spans="1:33" s="80" customFormat="1" ht="15.75" x14ac:dyDescent="0.2">
      <c r="A38" s="363"/>
      <c r="B38" s="186"/>
      <c r="C38" s="159"/>
      <c r="D38" s="244"/>
      <c r="E38" s="258"/>
      <c r="F38" s="84"/>
      <c r="G38" s="159"/>
      <c r="H38" s="160"/>
      <c r="I38" s="109"/>
      <c r="J38" s="149"/>
      <c r="K38" s="109"/>
      <c r="L38" s="193"/>
      <c r="M38" s="193"/>
      <c r="N38" s="109"/>
      <c r="O38" s="159"/>
      <c r="P38" s="159"/>
      <c r="Q38" s="159"/>
      <c r="R38" s="159"/>
      <c r="S38" s="159"/>
      <c r="T38" s="159"/>
      <c r="U38" s="159"/>
      <c r="V38" s="159"/>
      <c r="W38" s="79"/>
      <c r="X38" s="79"/>
      <c r="Y38" s="79"/>
      <c r="Z38" s="79"/>
      <c r="AA38" s="79"/>
      <c r="AB38" s="79"/>
      <c r="AC38" s="79"/>
      <c r="AD38" s="79"/>
      <c r="AE38" s="79"/>
      <c r="AF38" s="79"/>
      <c r="AG38" s="79"/>
    </row>
    <row r="39" spans="1:33" s="117" customFormat="1" ht="30" customHeight="1" x14ac:dyDescent="0.2">
      <c r="A39" s="364"/>
      <c r="C39" s="114"/>
      <c r="D39" s="13"/>
      <c r="E39" s="255"/>
      <c r="F39" s="13"/>
      <c r="G39" s="114"/>
      <c r="H39" s="184" t="s">
        <v>86</v>
      </c>
      <c r="I39" s="106"/>
      <c r="J39" s="139" t="s">
        <v>85</v>
      </c>
      <c r="K39" s="106"/>
      <c r="V39" s="114"/>
      <c r="W39" s="114"/>
      <c r="X39" s="114"/>
      <c r="Y39" s="114"/>
      <c r="Z39" s="114"/>
      <c r="AA39" s="114"/>
      <c r="AB39" s="114"/>
      <c r="AC39" s="114"/>
      <c r="AD39" s="114"/>
      <c r="AE39" s="114"/>
      <c r="AF39" s="114"/>
      <c r="AG39" s="114"/>
    </row>
    <row r="40" spans="1:33" s="2" customFormat="1" ht="39.950000000000003" customHeight="1" x14ac:dyDescent="0.2">
      <c r="A40" s="365"/>
      <c r="B40" s="137" t="s">
        <v>222</v>
      </c>
      <c r="C40" s="138"/>
      <c r="D40" s="256" t="s">
        <v>84</v>
      </c>
      <c r="E40" s="257"/>
      <c r="F40" s="256" t="s">
        <v>205</v>
      </c>
      <c r="G40" s="138"/>
      <c r="H40" s="140">
        <f>IFERROR(SUMPRODUCT(H42:H46,J42:J46)*3/U48,"NC")</f>
        <v>2</v>
      </c>
      <c r="I40" s="106"/>
      <c r="J40" s="141">
        <f>IF(H40="NC","NC",1)</f>
        <v>1</v>
      </c>
      <c r="K40" s="106"/>
      <c r="L40" s="117"/>
      <c r="M40" s="117"/>
      <c r="N40" s="117"/>
      <c r="O40" s="117"/>
      <c r="P40" s="117"/>
      <c r="Q40" s="117"/>
      <c r="R40" s="117"/>
      <c r="S40" s="117"/>
      <c r="T40" s="117"/>
      <c r="U40" s="117"/>
      <c r="V40" s="114"/>
      <c r="W40" s="3"/>
      <c r="X40" s="3"/>
      <c r="Y40" s="3"/>
      <c r="Z40" s="3"/>
      <c r="AA40" s="3"/>
      <c r="AB40" s="3"/>
      <c r="AC40" s="3"/>
      <c r="AD40" s="3"/>
      <c r="AE40" s="3"/>
      <c r="AF40" s="3"/>
      <c r="AG40" s="3"/>
    </row>
    <row r="41" spans="1:33" s="80" customFormat="1" ht="30.75" thickBot="1" x14ac:dyDescent="0.25">
      <c r="A41" s="363"/>
      <c r="B41" s="206"/>
      <c r="C41" s="207"/>
      <c r="D41" s="38" t="s">
        <v>93</v>
      </c>
      <c r="E41" s="235"/>
      <c r="F41" s="38" t="s">
        <v>93</v>
      </c>
      <c r="G41" s="207"/>
      <c r="H41" s="221"/>
      <c r="I41" s="109"/>
      <c r="J41" s="187" t="s">
        <v>122</v>
      </c>
      <c r="K41" s="109"/>
      <c r="L41" s="196"/>
      <c r="M41" s="197"/>
      <c r="N41" s="109"/>
      <c r="O41" s="159"/>
      <c r="P41" s="159"/>
      <c r="Q41" s="159"/>
      <c r="R41" s="159"/>
      <c r="S41" s="159"/>
      <c r="T41" s="159"/>
      <c r="U41" s="159"/>
      <c r="V41" s="159"/>
      <c r="W41" s="79"/>
      <c r="X41" s="79"/>
      <c r="Y41" s="79"/>
      <c r="Z41" s="79"/>
      <c r="AA41" s="79"/>
      <c r="AB41" s="79"/>
      <c r="AC41" s="79"/>
      <c r="AD41" s="79"/>
      <c r="AE41" s="79"/>
      <c r="AF41" s="79"/>
      <c r="AG41" s="79"/>
    </row>
    <row r="42" spans="1:33" s="80" customFormat="1" ht="30.75" thickBot="1" x14ac:dyDescent="0.25">
      <c r="A42" s="277" t="s">
        <v>235</v>
      </c>
      <c r="B42" s="147" t="s">
        <v>213</v>
      </c>
      <c r="C42" s="148"/>
      <c r="D42" s="82" t="s">
        <v>12</v>
      </c>
      <c r="E42" s="237"/>
      <c r="F42" s="82"/>
      <c r="G42" s="148"/>
      <c r="H42" s="150">
        <f>IFERROR(HLOOKUP(D42,$N42:$R43,2,FALSE),"-")</f>
        <v>1</v>
      </c>
      <c r="I42" s="109"/>
      <c r="J42" s="152">
        <f>IF(D42="Non concerné","NC",1)</f>
        <v>1</v>
      </c>
      <c r="K42" s="109"/>
      <c r="L42" s="196" t="s">
        <v>91</v>
      </c>
      <c r="M42" s="197" t="str">
        <f>"Réponses proposées à la question " &amp; A57</f>
        <v>Réponses proposées à la question RI13</v>
      </c>
      <c r="N42" s="229" t="s">
        <v>12</v>
      </c>
      <c r="O42" s="201" t="s">
        <v>11</v>
      </c>
      <c r="P42" s="201"/>
      <c r="Q42" s="201"/>
      <c r="R42" s="202"/>
      <c r="S42" s="159"/>
      <c r="T42" s="159"/>
      <c r="U42" s="159"/>
      <c r="V42" s="159"/>
      <c r="W42" s="79"/>
      <c r="X42" s="79"/>
      <c r="Y42" s="79"/>
      <c r="Z42" s="79"/>
      <c r="AA42" s="79"/>
      <c r="AB42" s="79"/>
      <c r="AC42" s="79"/>
      <c r="AD42" s="79"/>
      <c r="AE42" s="79"/>
      <c r="AF42" s="79"/>
      <c r="AG42" s="79"/>
    </row>
    <row r="43" spans="1:33" s="80" customFormat="1" ht="16.5" thickBot="1" x14ac:dyDescent="0.25">
      <c r="A43" s="363"/>
      <c r="B43" s="147"/>
      <c r="C43" s="148"/>
      <c r="D43" s="244"/>
      <c r="E43" s="237"/>
      <c r="F43" s="84"/>
      <c r="G43" s="148"/>
      <c r="H43" s="160"/>
      <c r="I43" s="109"/>
      <c r="J43" s="149"/>
      <c r="K43" s="109"/>
      <c r="L43" s="109"/>
      <c r="M43" s="197" t="s">
        <v>90</v>
      </c>
      <c r="N43" s="161">
        <v>1</v>
      </c>
      <c r="O43" s="163">
        <v>0</v>
      </c>
      <c r="P43" s="163"/>
      <c r="Q43" s="163"/>
      <c r="R43" s="164"/>
      <c r="S43" s="159"/>
      <c r="T43" s="159">
        <f>MAX(N43:R43)</f>
        <v>1</v>
      </c>
      <c r="U43" s="159">
        <f>IFERROR(T43*J42,0)</f>
        <v>1</v>
      </c>
      <c r="V43" s="159"/>
      <c r="W43" s="79"/>
      <c r="X43" s="79"/>
      <c r="Y43" s="79"/>
      <c r="Z43" s="79"/>
      <c r="AA43" s="79"/>
      <c r="AB43" s="79"/>
      <c r="AC43" s="79"/>
      <c r="AD43" s="79"/>
      <c r="AE43" s="79"/>
      <c r="AF43" s="79"/>
      <c r="AG43" s="79"/>
    </row>
    <row r="44" spans="1:33" s="80" customFormat="1" ht="32.25" thickBot="1" x14ac:dyDescent="0.25">
      <c r="A44" s="277" t="s">
        <v>236</v>
      </c>
      <c r="B44" s="147" t="s">
        <v>207</v>
      </c>
      <c r="C44" s="148"/>
      <c r="D44" s="82" t="s">
        <v>11</v>
      </c>
      <c r="E44" s="237"/>
      <c r="F44" s="82" t="s">
        <v>277</v>
      </c>
      <c r="G44" s="148"/>
      <c r="H44" s="150">
        <f>IFERROR(HLOOKUP(D44,$N44:$R45,2,FALSE),"-")</f>
        <v>0</v>
      </c>
      <c r="I44" s="109"/>
      <c r="J44" s="152">
        <f>IF(D44="Non concerné","NC",1)</f>
        <v>1</v>
      </c>
      <c r="K44" s="109"/>
      <c r="L44" s="196" t="s">
        <v>91</v>
      </c>
      <c r="M44" s="197" t="str">
        <f>"Réponses proposées à la question " &amp; A61</f>
        <v>Réponses proposées à la question RI15</v>
      </c>
      <c r="N44" s="229" t="s">
        <v>12</v>
      </c>
      <c r="O44" s="201" t="s">
        <v>11</v>
      </c>
      <c r="P44" s="201"/>
      <c r="Q44" s="201"/>
      <c r="R44" s="202"/>
      <c r="S44" s="159"/>
      <c r="T44" s="159"/>
      <c r="U44" s="159"/>
      <c r="V44" s="159"/>
      <c r="W44" s="79"/>
      <c r="X44" s="79"/>
      <c r="Y44" s="79"/>
      <c r="Z44" s="79"/>
      <c r="AA44" s="79"/>
      <c r="AB44" s="79"/>
      <c r="AC44" s="79"/>
      <c r="AD44" s="79"/>
      <c r="AE44" s="79"/>
      <c r="AF44" s="79"/>
      <c r="AG44" s="79"/>
    </row>
    <row r="45" spans="1:33" s="80" customFormat="1" ht="16.5" thickBot="1" x14ac:dyDescent="0.25">
      <c r="A45" s="363"/>
      <c r="B45" s="147"/>
      <c r="C45" s="148"/>
      <c r="D45" s="244"/>
      <c r="E45" s="237"/>
      <c r="F45" s="84"/>
      <c r="G45" s="148"/>
      <c r="H45" s="160"/>
      <c r="I45" s="109"/>
      <c r="J45" s="149"/>
      <c r="K45" s="109"/>
      <c r="L45" s="109"/>
      <c r="M45" s="197" t="s">
        <v>90</v>
      </c>
      <c r="N45" s="161">
        <v>1</v>
      </c>
      <c r="O45" s="163">
        <v>0</v>
      </c>
      <c r="P45" s="163"/>
      <c r="Q45" s="163"/>
      <c r="R45" s="164"/>
      <c r="S45" s="159"/>
      <c r="T45" s="159">
        <f>MAX(N45:R45)</f>
        <v>1</v>
      </c>
      <c r="U45" s="159">
        <f>IFERROR(T45*J44,0)</f>
        <v>1</v>
      </c>
      <c r="V45" s="159"/>
      <c r="W45" s="79"/>
      <c r="X45" s="79"/>
      <c r="Y45" s="79"/>
      <c r="Z45" s="79"/>
      <c r="AA45" s="79"/>
      <c r="AB45" s="79"/>
      <c r="AC45" s="79"/>
      <c r="AD45" s="79"/>
      <c r="AE45" s="79"/>
      <c r="AF45" s="79"/>
      <c r="AG45" s="79"/>
    </row>
    <row r="46" spans="1:33" s="80" customFormat="1" ht="30.75" thickBot="1" x14ac:dyDescent="0.25">
      <c r="A46" s="277" t="s">
        <v>237</v>
      </c>
      <c r="B46" s="147" t="s">
        <v>208</v>
      </c>
      <c r="C46" s="148"/>
      <c r="D46" s="82" t="s">
        <v>12</v>
      </c>
      <c r="E46" s="237"/>
      <c r="F46" s="82"/>
      <c r="G46" s="148"/>
      <c r="H46" s="150">
        <f>IFERROR(HLOOKUP(D46,$N46:$R47,2,FALSE),"-")</f>
        <v>1</v>
      </c>
      <c r="I46" s="109"/>
      <c r="J46" s="152">
        <f>IF(D46="Non concerné","NC",1)</f>
        <v>1</v>
      </c>
      <c r="K46" s="109"/>
      <c r="L46" s="196" t="s">
        <v>91</v>
      </c>
      <c r="M46" s="197" t="str">
        <f>"Réponses proposées à la question " &amp; A63</f>
        <v>Réponses proposées à la question RI16</v>
      </c>
      <c r="N46" s="229" t="s">
        <v>12</v>
      </c>
      <c r="O46" s="201" t="s">
        <v>11</v>
      </c>
      <c r="P46" s="201"/>
      <c r="Q46" s="201"/>
      <c r="R46" s="202"/>
      <c r="S46" s="159"/>
      <c r="T46" s="159"/>
      <c r="U46" s="159"/>
      <c r="V46" s="159"/>
      <c r="W46" s="79"/>
      <c r="X46" s="79"/>
      <c r="Y46" s="79"/>
      <c r="Z46" s="79"/>
      <c r="AA46" s="79"/>
      <c r="AB46" s="79"/>
      <c r="AC46" s="79"/>
      <c r="AD46" s="79"/>
      <c r="AE46" s="79"/>
      <c r="AF46" s="79"/>
      <c r="AG46" s="79"/>
    </row>
    <row r="47" spans="1:33" s="80" customFormat="1" ht="15.75" x14ac:dyDescent="0.2">
      <c r="A47" s="363"/>
      <c r="B47" s="147"/>
      <c r="C47" s="148"/>
      <c r="D47" s="244"/>
      <c r="E47" s="237"/>
      <c r="F47" s="84"/>
      <c r="G47" s="148"/>
      <c r="H47" s="160"/>
      <c r="I47" s="109"/>
      <c r="J47" s="149"/>
      <c r="K47" s="109"/>
      <c r="L47" s="109"/>
      <c r="M47" s="197" t="s">
        <v>90</v>
      </c>
      <c r="N47" s="161">
        <v>1</v>
      </c>
      <c r="O47" s="163">
        <v>0</v>
      </c>
      <c r="P47" s="163"/>
      <c r="Q47" s="163"/>
      <c r="R47" s="164"/>
      <c r="S47" s="159"/>
      <c r="T47" s="159">
        <f>MAX(N47:R47)</f>
        <v>1</v>
      </c>
      <c r="U47" s="159">
        <f>IFERROR(T47*J46,0)</f>
        <v>1</v>
      </c>
      <c r="V47" s="159"/>
      <c r="W47" s="79"/>
      <c r="X47" s="79"/>
      <c r="Y47" s="79"/>
      <c r="Z47" s="79"/>
      <c r="AA47" s="79"/>
      <c r="AB47" s="79"/>
      <c r="AC47" s="79"/>
      <c r="AD47" s="79"/>
      <c r="AE47" s="79"/>
      <c r="AF47" s="79"/>
      <c r="AG47" s="79"/>
    </row>
    <row r="48" spans="1:33" s="80" customFormat="1" ht="60" customHeight="1" x14ac:dyDescent="0.2">
      <c r="A48" s="363"/>
      <c r="B48" s="398" t="s">
        <v>209</v>
      </c>
      <c r="C48" s="398"/>
      <c r="D48" s="398"/>
      <c r="E48" s="84"/>
      <c r="F48" s="330"/>
      <c r="G48" s="159"/>
      <c r="K48" s="109"/>
      <c r="L48" s="109"/>
      <c r="M48" s="109"/>
      <c r="N48" s="109"/>
      <c r="O48" s="159"/>
      <c r="P48" s="159"/>
      <c r="Q48" s="159"/>
      <c r="R48" s="159"/>
      <c r="S48" s="193"/>
      <c r="T48" s="222">
        <f>SUM(T42:T47)</f>
        <v>3</v>
      </c>
      <c r="U48" s="222">
        <f>SUM(U42:U47)</f>
        <v>3</v>
      </c>
      <c r="V48" s="159"/>
      <c r="W48" s="79"/>
      <c r="X48" s="79"/>
      <c r="Y48" s="79"/>
      <c r="Z48" s="79"/>
      <c r="AA48" s="79"/>
      <c r="AB48" s="79"/>
      <c r="AC48" s="79"/>
      <c r="AD48" s="79"/>
      <c r="AE48" s="79"/>
      <c r="AF48" s="79"/>
      <c r="AG48" s="79"/>
    </row>
    <row r="49" spans="1:33" s="80" customFormat="1" ht="15.75" x14ac:dyDescent="0.2">
      <c r="A49" s="363"/>
      <c r="B49" s="186"/>
      <c r="C49" s="159"/>
      <c r="D49" s="244"/>
      <c r="E49" s="258"/>
      <c r="F49" s="84"/>
      <c r="G49" s="159"/>
      <c r="H49" s="160"/>
      <c r="I49" s="109"/>
      <c r="J49" s="149"/>
      <c r="K49" s="109"/>
      <c r="L49" s="193"/>
      <c r="M49" s="193"/>
      <c r="N49" s="109"/>
      <c r="O49" s="159"/>
      <c r="P49" s="159"/>
      <c r="Q49" s="159"/>
      <c r="R49" s="159"/>
      <c r="S49" s="159"/>
      <c r="T49" s="159"/>
      <c r="U49" s="159"/>
      <c r="V49" s="159"/>
      <c r="W49" s="79"/>
      <c r="X49" s="79"/>
      <c r="Y49" s="79"/>
      <c r="Z49" s="79"/>
      <c r="AA49" s="79"/>
      <c r="AB49" s="79"/>
      <c r="AC49" s="79"/>
      <c r="AD49" s="79"/>
      <c r="AE49" s="79"/>
      <c r="AF49" s="79"/>
      <c r="AG49" s="79"/>
    </row>
    <row r="50" spans="1:33" s="80" customFormat="1" ht="15.75" x14ac:dyDescent="0.2">
      <c r="A50" s="363"/>
      <c r="B50" s="186"/>
      <c r="C50" s="159"/>
      <c r="D50" s="244"/>
      <c r="E50" s="258"/>
      <c r="F50" s="84"/>
      <c r="G50" s="159"/>
      <c r="H50" s="160" t="s">
        <v>86</v>
      </c>
      <c r="I50" s="109"/>
      <c r="J50" s="149" t="s">
        <v>85</v>
      </c>
      <c r="K50" s="109"/>
      <c r="L50" s="193"/>
      <c r="M50" s="193"/>
      <c r="N50" s="109"/>
      <c r="O50" s="159"/>
      <c r="P50" s="159"/>
      <c r="Q50" s="159"/>
      <c r="R50" s="159"/>
      <c r="S50" s="159"/>
      <c r="T50" s="159"/>
      <c r="U50" s="159"/>
      <c r="V50" s="159"/>
      <c r="W50" s="79"/>
      <c r="X50" s="79"/>
      <c r="Y50" s="79"/>
      <c r="Z50" s="79"/>
      <c r="AA50" s="79"/>
      <c r="AB50" s="79"/>
      <c r="AC50" s="79"/>
      <c r="AD50" s="79"/>
      <c r="AE50" s="79"/>
      <c r="AF50" s="79"/>
      <c r="AG50" s="79"/>
    </row>
    <row r="51" spans="1:33" s="2" customFormat="1" ht="39.950000000000003" customHeight="1" x14ac:dyDescent="0.2">
      <c r="A51" s="365"/>
      <c r="B51" s="137" t="s">
        <v>223</v>
      </c>
      <c r="C51" s="138"/>
      <c r="D51" s="256" t="s">
        <v>84</v>
      </c>
      <c r="E51" s="257"/>
      <c r="F51" s="256" t="s">
        <v>205</v>
      </c>
      <c r="G51" s="138"/>
      <c r="H51" s="140">
        <f>IFERROR(SUMPRODUCT(H53:H63,J53:J63)*3/U65,"NC")</f>
        <v>1.5</v>
      </c>
      <c r="I51" s="106"/>
      <c r="J51" s="141">
        <f>IF(H51="NC","NC",1)</f>
        <v>1</v>
      </c>
      <c r="K51" s="106"/>
      <c r="L51" s="117"/>
      <c r="M51" s="117"/>
      <c r="N51" s="117"/>
      <c r="O51" s="117"/>
      <c r="P51" s="117"/>
      <c r="Q51" s="117"/>
      <c r="R51" s="117"/>
      <c r="S51" s="117"/>
      <c r="T51" s="117"/>
      <c r="U51" s="117"/>
      <c r="V51" s="114"/>
      <c r="W51" s="3"/>
      <c r="X51" s="3"/>
      <c r="Y51" s="3"/>
      <c r="Z51" s="3"/>
      <c r="AA51" s="3"/>
      <c r="AB51" s="3"/>
      <c r="AC51" s="3"/>
      <c r="AD51" s="3"/>
      <c r="AE51" s="3"/>
      <c r="AF51" s="3"/>
      <c r="AG51" s="3"/>
    </row>
    <row r="52" spans="1:33" s="80" customFormat="1" ht="30.75" thickBot="1" x14ac:dyDescent="0.25">
      <c r="A52" s="363"/>
      <c r="B52" s="147"/>
      <c r="C52" s="148"/>
      <c r="D52" s="38" t="s">
        <v>93</v>
      </c>
      <c r="E52" s="235"/>
      <c r="F52" s="38" t="s">
        <v>93</v>
      </c>
      <c r="G52" s="148"/>
      <c r="H52" s="160"/>
      <c r="I52" s="109"/>
      <c r="J52" s="187" t="s">
        <v>122</v>
      </c>
      <c r="K52" s="109"/>
      <c r="L52" s="109"/>
      <c r="M52" s="109"/>
      <c r="N52" s="149"/>
      <c r="O52" s="159"/>
      <c r="P52" s="159"/>
      <c r="Q52" s="159"/>
      <c r="R52" s="159"/>
      <c r="S52" s="159"/>
      <c r="T52" s="159"/>
      <c r="U52" s="159"/>
      <c r="V52" s="159"/>
      <c r="W52" s="79"/>
      <c r="X52" s="79"/>
      <c r="Y52" s="79"/>
      <c r="Z52" s="79"/>
      <c r="AA52" s="79"/>
      <c r="AB52" s="79"/>
      <c r="AC52" s="79"/>
      <c r="AD52" s="79"/>
      <c r="AE52" s="79"/>
      <c r="AF52" s="79"/>
      <c r="AG52" s="79"/>
    </row>
    <row r="53" spans="1:33" s="80" customFormat="1" ht="38.25" customHeight="1" thickBot="1" x14ac:dyDescent="0.25">
      <c r="A53" s="277" t="s">
        <v>238</v>
      </c>
      <c r="B53" s="147" t="s">
        <v>228</v>
      </c>
      <c r="C53" s="148"/>
      <c r="D53" s="82" t="s">
        <v>269</v>
      </c>
      <c r="E53" s="237"/>
      <c r="F53" s="82" t="s">
        <v>278</v>
      </c>
      <c r="G53" s="148"/>
      <c r="H53" s="150">
        <f>IFERROR(HLOOKUP(D53,$N53:$R54,2,FALSE),"-")</f>
        <v>0</v>
      </c>
      <c r="I53" s="109"/>
      <c r="J53" s="152">
        <v>2</v>
      </c>
      <c r="K53" s="109"/>
      <c r="L53" s="196" t="s">
        <v>91</v>
      </c>
      <c r="M53" s="197" t="str">
        <f>"Réponses proposées à la question " &amp; A70</f>
        <v xml:space="preserve">Réponses proposées à la question </v>
      </c>
      <c r="N53" s="155" t="s">
        <v>245</v>
      </c>
      <c r="O53" s="157" t="s">
        <v>268</v>
      </c>
      <c r="P53" s="157" t="s">
        <v>269</v>
      </c>
      <c r="Q53" s="157"/>
      <c r="R53" s="158"/>
      <c r="S53" s="159"/>
      <c r="T53" s="159"/>
      <c r="U53" s="159"/>
      <c r="V53" s="159"/>
      <c r="W53" s="79"/>
      <c r="X53" s="79"/>
      <c r="Y53" s="79"/>
      <c r="Z53" s="79"/>
      <c r="AA53" s="79"/>
      <c r="AB53" s="79"/>
      <c r="AC53" s="79"/>
      <c r="AD53" s="79"/>
      <c r="AE53" s="79"/>
      <c r="AF53" s="79"/>
      <c r="AG53" s="79"/>
    </row>
    <row r="54" spans="1:33" s="80" customFormat="1" ht="16.5" thickBot="1" x14ac:dyDescent="0.25">
      <c r="A54" s="363"/>
      <c r="C54" s="148"/>
      <c r="D54" s="84"/>
      <c r="E54" s="237"/>
      <c r="F54" s="84"/>
      <c r="G54" s="148"/>
      <c r="H54" s="160"/>
      <c r="I54" s="109"/>
      <c r="J54" s="149"/>
      <c r="K54" s="109"/>
      <c r="L54" s="109"/>
      <c r="M54" s="197" t="s">
        <v>90</v>
      </c>
      <c r="N54" s="161">
        <v>6</v>
      </c>
      <c r="O54" s="163">
        <v>3</v>
      </c>
      <c r="P54" s="163">
        <v>0</v>
      </c>
      <c r="Q54" s="163"/>
      <c r="R54" s="164"/>
      <c r="S54" s="159"/>
      <c r="T54" s="159">
        <f>MAX(N54:R54)</f>
        <v>6</v>
      </c>
      <c r="U54" s="159">
        <f>IFERROR(T54*J53,0)</f>
        <v>12</v>
      </c>
      <c r="V54" s="159"/>
      <c r="W54" s="79"/>
      <c r="X54" s="79"/>
      <c r="Y54" s="79"/>
      <c r="Z54" s="79"/>
      <c r="AA54" s="79"/>
      <c r="AB54" s="79"/>
      <c r="AC54" s="79"/>
      <c r="AD54" s="79"/>
      <c r="AE54" s="79"/>
      <c r="AF54" s="79"/>
      <c r="AG54" s="79"/>
    </row>
    <row r="55" spans="1:33" s="80" customFormat="1" ht="32.25" thickBot="1" x14ac:dyDescent="0.25">
      <c r="A55" s="277" t="s">
        <v>239</v>
      </c>
      <c r="B55" s="147" t="s">
        <v>227</v>
      </c>
      <c r="C55" s="148"/>
      <c r="D55" s="82" t="s">
        <v>11</v>
      </c>
      <c r="E55" s="237"/>
      <c r="F55" s="82" t="s">
        <v>279</v>
      </c>
      <c r="G55" s="148"/>
      <c r="H55" s="150">
        <f>IFERROR(HLOOKUP(D55,$N55:$R56,2,FALSE),"-")</f>
        <v>6</v>
      </c>
      <c r="I55" s="109"/>
      <c r="J55" s="152">
        <v>2</v>
      </c>
      <c r="K55" s="109"/>
      <c r="L55" s="196" t="s">
        <v>91</v>
      </c>
      <c r="M55" s="197" t="str">
        <f>"Réponses proposées à la question " &amp; A72</f>
        <v xml:space="preserve">Réponses proposées à la question </v>
      </c>
      <c r="N55" s="229" t="s">
        <v>12</v>
      </c>
      <c r="O55" s="343" t="s">
        <v>11</v>
      </c>
      <c r="P55" s="201"/>
      <c r="Q55" s="201"/>
      <c r="R55" s="202"/>
      <c r="S55" s="159"/>
      <c r="T55" s="159"/>
      <c r="U55" s="159"/>
      <c r="V55" s="159"/>
      <c r="W55" s="79"/>
      <c r="X55" s="79"/>
      <c r="Y55" s="79"/>
      <c r="Z55" s="79"/>
      <c r="AA55" s="79"/>
      <c r="AB55" s="79"/>
      <c r="AC55" s="79"/>
      <c r="AD55" s="79"/>
      <c r="AE55" s="79"/>
      <c r="AF55" s="79"/>
      <c r="AG55" s="79"/>
    </row>
    <row r="56" spans="1:33" s="80" customFormat="1" ht="16.5" thickBot="1" x14ac:dyDescent="0.25">
      <c r="A56" s="363"/>
      <c r="B56" s="147"/>
      <c r="C56" s="148"/>
      <c r="D56" s="84"/>
      <c r="E56" s="237"/>
      <c r="F56" s="84"/>
      <c r="G56" s="148"/>
      <c r="H56" s="160"/>
      <c r="I56" s="109"/>
      <c r="J56" s="149"/>
      <c r="K56" s="109"/>
      <c r="L56" s="109"/>
      <c r="M56" s="197" t="s">
        <v>90</v>
      </c>
      <c r="N56" s="161">
        <v>0</v>
      </c>
      <c r="O56" s="163">
        <v>6</v>
      </c>
      <c r="P56" s="163"/>
      <c r="Q56" s="163"/>
      <c r="R56" s="164"/>
      <c r="S56" s="159"/>
      <c r="T56" s="159">
        <f>MAX(N56:R56)</f>
        <v>6</v>
      </c>
      <c r="U56" s="159">
        <f>IFERROR(T56*J55,0)</f>
        <v>12</v>
      </c>
      <c r="V56" s="159"/>
      <c r="W56" s="79"/>
      <c r="X56" s="79"/>
      <c r="Y56" s="79"/>
      <c r="Z56" s="79"/>
      <c r="AA56" s="79"/>
      <c r="AB56" s="79"/>
      <c r="AC56" s="79"/>
      <c r="AD56" s="79"/>
      <c r="AE56" s="79"/>
      <c r="AF56" s="79"/>
      <c r="AG56" s="79"/>
    </row>
    <row r="57" spans="1:33" s="80" customFormat="1" ht="30.75" thickBot="1" x14ac:dyDescent="0.25">
      <c r="A57" s="277" t="s">
        <v>240</v>
      </c>
      <c r="B57" s="147" t="s">
        <v>226</v>
      </c>
      <c r="C57" s="148"/>
      <c r="D57" s="82" t="s">
        <v>12</v>
      </c>
      <c r="E57" s="237"/>
      <c r="F57" s="82"/>
      <c r="G57" s="148"/>
      <c r="H57" s="150">
        <f>IFERROR(HLOOKUP(D57,$N57:$R58,2,FALSE),"-")</f>
        <v>6</v>
      </c>
      <c r="I57" s="109"/>
      <c r="J57" s="152">
        <f>IF(D57="Non concerné","NC",1)</f>
        <v>1</v>
      </c>
      <c r="K57" s="109"/>
      <c r="L57" s="196" t="s">
        <v>91</v>
      </c>
      <c r="M57" s="197" t="str">
        <f>"Réponses proposées à la question " &amp; A74</f>
        <v xml:space="preserve">Réponses proposées à la question </v>
      </c>
      <c r="N57" s="229" t="s">
        <v>12</v>
      </c>
      <c r="O57" s="343" t="s">
        <v>11</v>
      </c>
      <c r="P57" s="201"/>
      <c r="Q57" s="201"/>
      <c r="R57" s="202"/>
      <c r="S57" s="159"/>
      <c r="T57" s="159"/>
      <c r="U57" s="159"/>
      <c r="V57" s="159"/>
      <c r="W57" s="79"/>
      <c r="X57" s="79"/>
      <c r="Y57" s="79"/>
      <c r="Z57" s="79"/>
      <c r="AA57" s="79"/>
      <c r="AB57" s="79"/>
      <c r="AC57" s="79"/>
      <c r="AD57" s="79"/>
      <c r="AE57" s="79"/>
      <c r="AF57" s="79"/>
      <c r="AG57" s="79"/>
    </row>
    <row r="58" spans="1:33" s="80" customFormat="1" ht="16.5" thickBot="1" x14ac:dyDescent="0.25">
      <c r="A58" s="363"/>
      <c r="B58" s="147"/>
      <c r="C58" s="148"/>
      <c r="D58" s="84"/>
      <c r="E58" s="237"/>
      <c r="F58" s="84"/>
      <c r="G58" s="148"/>
      <c r="H58" s="160"/>
      <c r="I58" s="109"/>
      <c r="J58" s="149"/>
      <c r="K58" s="109"/>
      <c r="L58" s="109"/>
      <c r="M58" s="197" t="s">
        <v>90</v>
      </c>
      <c r="N58" s="161">
        <v>6</v>
      </c>
      <c r="O58" s="163">
        <v>0</v>
      </c>
      <c r="P58" s="163"/>
      <c r="Q58" s="163"/>
      <c r="R58" s="164"/>
      <c r="S58" s="159"/>
      <c r="T58" s="159">
        <f>MAX(N58:R58)</f>
        <v>6</v>
      </c>
      <c r="U58" s="159">
        <f>IFERROR(T58*J57,0)</f>
        <v>6</v>
      </c>
      <c r="V58" s="159"/>
      <c r="W58" s="79"/>
      <c r="X58" s="79"/>
      <c r="Y58" s="79"/>
      <c r="Z58" s="79"/>
      <c r="AA58" s="79"/>
      <c r="AB58" s="79"/>
      <c r="AC58" s="79"/>
      <c r="AD58" s="79"/>
      <c r="AE58" s="79"/>
      <c r="AF58" s="79"/>
      <c r="AG58" s="79"/>
    </row>
    <row r="59" spans="1:33" s="74" customFormat="1" ht="31.5" thickBot="1" x14ac:dyDescent="0.25">
      <c r="A59" s="277" t="s">
        <v>241</v>
      </c>
      <c r="B59" s="147" t="s">
        <v>229</v>
      </c>
      <c r="C59" s="148"/>
      <c r="D59" s="82" t="s">
        <v>12</v>
      </c>
      <c r="E59" s="237"/>
      <c r="F59" s="82"/>
      <c r="G59" s="148"/>
      <c r="H59" s="150">
        <f>IFERROR(HLOOKUP(D59,$N59:$R60,2,FALSE),"-")</f>
        <v>6</v>
      </c>
      <c r="I59" s="109"/>
      <c r="J59" s="152">
        <f>IF(D59="Non concerné","NC",1)</f>
        <v>1</v>
      </c>
      <c r="K59" s="109"/>
      <c r="L59" s="196" t="s">
        <v>91</v>
      </c>
      <c r="M59" s="197" t="str">
        <f>"Réponses proposées à la question " &amp; A76</f>
        <v xml:space="preserve">Réponses proposées à la question </v>
      </c>
      <c r="N59" s="229" t="s">
        <v>12</v>
      </c>
      <c r="O59" s="343" t="s">
        <v>11</v>
      </c>
      <c r="P59" s="201"/>
      <c r="Q59" s="201"/>
      <c r="R59" s="202"/>
      <c r="S59" s="159"/>
      <c r="T59" s="159"/>
      <c r="U59" s="159"/>
      <c r="V59" s="159"/>
      <c r="W59" s="79"/>
      <c r="X59" s="79"/>
      <c r="Y59" s="79"/>
    </row>
    <row r="60" spans="1:33" s="74" customFormat="1" ht="16.5" thickBot="1" x14ac:dyDescent="0.25">
      <c r="A60" s="366"/>
      <c r="B60" s="147"/>
      <c r="C60" s="148"/>
      <c r="D60" s="84"/>
      <c r="E60" s="237"/>
      <c r="F60" s="84"/>
      <c r="G60" s="148"/>
      <c r="H60" s="160"/>
      <c r="I60" s="109"/>
      <c r="J60" s="149"/>
      <c r="K60" s="109"/>
      <c r="L60" s="109"/>
      <c r="M60" s="197" t="s">
        <v>90</v>
      </c>
      <c r="N60" s="161">
        <v>6</v>
      </c>
      <c r="O60" s="163">
        <v>0</v>
      </c>
      <c r="P60" s="163"/>
      <c r="Q60" s="163"/>
      <c r="R60" s="164"/>
      <c r="S60" s="159"/>
      <c r="T60" s="159">
        <f>MAX(N60:R60)</f>
        <v>6</v>
      </c>
      <c r="U60" s="159">
        <f>IFERROR(T60*J59,0)</f>
        <v>6</v>
      </c>
      <c r="V60" s="159"/>
      <c r="W60" s="79"/>
      <c r="X60" s="79"/>
      <c r="Y60" s="79"/>
    </row>
    <row r="61" spans="1:33" s="74" customFormat="1" ht="30.75" thickBot="1" x14ac:dyDescent="0.25">
      <c r="A61" s="277" t="s">
        <v>242</v>
      </c>
      <c r="B61" s="287" t="s">
        <v>230</v>
      </c>
      <c r="C61" s="148"/>
      <c r="D61" s="82" t="s">
        <v>11</v>
      </c>
      <c r="E61" s="237"/>
      <c r="F61" s="82"/>
      <c r="G61" s="148"/>
      <c r="H61" s="150">
        <f>IFERROR(HLOOKUP(D61,$N61:$R62,2,FALSE),"-")</f>
        <v>0</v>
      </c>
      <c r="I61" s="109"/>
      <c r="J61" s="152">
        <f>IF(D61="Non concerné","NC",1)</f>
        <v>1</v>
      </c>
      <c r="K61" s="109"/>
      <c r="L61" s="196" t="s">
        <v>91</v>
      </c>
      <c r="M61" s="197" t="str">
        <f>"Réponses proposées à la question " &amp; A78</f>
        <v xml:space="preserve">Réponses proposées à la question </v>
      </c>
      <c r="N61" s="201" t="s">
        <v>12</v>
      </c>
      <c r="O61" s="201" t="s">
        <v>11</v>
      </c>
      <c r="P61" s="201"/>
      <c r="Q61" s="201"/>
      <c r="R61" s="202"/>
      <c r="S61" s="159"/>
      <c r="T61" s="159"/>
      <c r="U61" s="159"/>
      <c r="V61" s="159"/>
      <c r="W61" s="79"/>
      <c r="X61" s="79"/>
      <c r="Y61" s="79"/>
    </row>
    <row r="62" spans="1:33" s="74" customFormat="1" ht="16.5" thickBot="1" x14ac:dyDescent="0.25">
      <c r="A62" s="366"/>
      <c r="B62" s="147"/>
      <c r="C62" s="148"/>
      <c r="D62" s="84"/>
      <c r="E62" s="237"/>
      <c r="F62" s="84"/>
      <c r="G62" s="148"/>
      <c r="H62" s="160"/>
      <c r="I62" s="109"/>
      <c r="J62" s="149"/>
      <c r="K62" s="109"/>
      <c r="L62" s="109"/>
      <c r="M62" s="197" t="s">
        <v>90</v>
      </c>
      <c r="N62" s="163">
        <v>6</v>
      </c>
      <c r="O62" s="163">
        <v>0</v>
      </c>
      <c r="P62" s="163"/>
      <c r="Q62" s="163"/>
      <c r="R62" s="164"/>
      <c r="S62" s="159"/>
      <c r="T62" s="159">
        <f>MAX(N62:R62)</f>
        <v>6</v>
      </c>
      <c r="U62" s="159">
        <f>IFERROR(T62*J61,0)</f>
        <v>6</v>
      </c>
      <c r="V62" s="159"/>
      <c r="W62" s="79"/>
      <c r="X62" s="79"/>
      <c r="Y62" s="79"/>
    </row>
    <row r="63" spans="1:33" s="74" customFormat="1" ht="30.75" thickBot="1" x14ac:dyDescent="0.25">
      <c r="A63" s="277" t="s">
        <v>206</v>
      </c>
      <c r="B63" s="287" t="s">
        <v>233</v>
      </c>
      <c r="C63" s="148"/>
      <c r="D63" s="82" t="s">
        <v>12</v>
      </c>
      <c r="E63" s="237"/>
      <c r="F63" s="82"/>
      <c r="G63" s="148"/>
      <c r="H63" s="150">
        <f>IFERROR(HLOOKUP(D63,$N63:$R64,2,FALSE),"-")</f>
        <v>0</v>
      </c>
      <c r="I63" s="109"/>
      <c r="J63" s="152">
        <v>1</v>
      </c>
      <c r="K63" s="109"/>
      <c r="L63" s="196" t="s">
        <v>91</v>
      </c>
      <c r="M63" s="197" t="str">
        <f>"Réponses proposées à la question " &amp; A80</f>
        <v xml:space="preserve">Réponses proposées à la question </v>
      </c>
      <c r="N63" s="201" t="s">
        <v>12</v>
      </c>
      <c r="O63" s="201" t="s">
        <v>11</v>
      </c>
      <c r="P63" s="201"/>
      <c r="Q63" s="201"/>
      <c r="R63" s="202"/>
      <c r="S63" s="159"/>
      <c r="T63" s="159"/>
      <c r="U63" s="159"/>
      <c r="V63" s="159"/>
      <c r="W63" s="79"/>
      <c r="X63" s="79"/>
      <c r="Y63" s="79"/>
    </row>
    <row r="64" spans="1:33" s="74" customFormat="1" ht="15.75" x14ac:dyDescent="0.2">
      <c r="A64" s="277"/>
      <c r="B64" s="147"/>
      <c r="C64" s="148"/>
      <c r="D64" s="84"/>
      <c r="E64" s="237"/>
      <c r="F64" s="84"/>
      <c r="G64" s="148"/>
      <c r="H64" s="160"/>
      <c r="I64" s="109"/>
      <c r="J64" s="149"/>
      <c r="K64" s="109"/>
      <c r="L64" s="109"/>
      <c r="M64" s="197" t="s">
        <v>90</v>
      </c>
      <c r="N64" s="163">
        <v>0</v>
      </c>
      <c r="O64" s="163">
        <v>6</v>
      </c>
      <c r="P64" s="163"/>
      <c r="Q64" s="163"/>
      <c r="R64" s="164"/>
      <c r="S64" s="159"/>
      <c r="T64" s="159">
        <f>MAX(N64:R64)</f>
        <v>6</v>
      </c>
      <c r="U64" s="159">
        <f>IFERROR(T64*J63,0)</f>
        <v>6</v>
      </c>
      <c r="V64" s="159"/>
      <c r="W64" s="79"/>
      <c r="X64" s="79"/>
      <c r="Y64" s="79"/>
    </row>
    <row r="65" spans="1:33" s="80" customFormat="1" ht="60" customHeight="1" x14ac:dyDescent="0.2">
      <c r="A65" s="277"/>
      <c r="B65" s="398" t="s">
        <v>210</v>
      </c>
      <c r="C65" s="398"/>
      <c r="D65" s="398"/>
      <c r="E65" s="84"/>
      <c r="F65" s="330"/>
      <c r="G65" s="159"/>
      <c r="K65" s="109"/>
      <c r="L65" s="109"/>
      <c r="M65" s="350"/>
      <c r="N65" s="350"/>
      <c r="O65" s="159"/>
      <c r="P65" s="159"/>
      <c r="Q65" s="159"/>
      <c r="R65" s="159"/>
      <c r="S65" s="193"/>
      <c r="T65" s="222">
        <f>SUM(T54:T64)</f>
        <v>36</v>
      </c>
      <c r="U65" s="222">
        <f>SUM(U54:U64)</f>
        <v>48</v>
      </c>
      <c r="V65" s="159"/>
      <c r="W65" s="79"/>
      <c r="X65" s="79"/>
      <c r="Y65" s="79"/>
      <c r="Z65" s="79"/>
      <c r="AA65" s="79"/>
      <c r="AB65" s="79"/>
      <c r="AC65" s="79"/>
      <c r="AD65" s="79"/>
      <c r="AE65" s="79"/>
      <c r="AF65" s="79"/>
      <c r="AG65" s="79"/>
    </row>
    <row r="66" spans="1:33" s="74" customFormat="1" ht="15.75" x14ac:dyDescent="0.2">
      <c r="A66" s="277"/>
      <c r="B66" s="147"/>
      <c r="C66" s="148"/>
      <c r="D66" s="84"/>
      <c r="E66" s="237"/>
      <c r="F66" s="84"/>
      <c r="G66" s="148"/>
      <c r="H66" s="160"/>
      <c r="I66" s="109"/>
      <c r="J66" s="149"/>
      <c r="K66" s="109"/>
      <c r="L66" s="109"/>
      <c r="M66" s="351"/>
      <c r="N66" s="149"/>
      <c r="O66" s="149"/>
      <c r="P66" s="149"/>
      <c r="Q66" s="149"/>
      <c r="R66" s="149"/>
      <c r="S66" s="159"/>
      <c r="T66" s="159"/>
      <c r="U66" s="159"/>
      <c r="V66" s="109"/>
    </row>
    <row r="67" spans="1:33" s="73" customFormat="1" ht="49.5" customHeight="1" x14ac:dyDescent="0.2">
      <c r="A67" s="277"/>
      <c r="B67" s="429" t="s">
        <v>121</v>
      </c>
      <c r="C67" s="429"/>
      <c r="D67" s="429"/>
      <c r="E67" s="429"/>
      <c r="F67" s="429"/>
      <c r="G67" s="429"/>
      <c r="H67" s="429"/>
      <c r="I67" s="429"/>
      <c r="J67" s="429"/>
      <c r="K67" s="106"/>
      <c r="L67" s="106"/>
      <c r="M67" s="106"/>
      <c r="N67" s="106"/>
      <c r="O67" s="106"/>
      <c r="P67" s="106"/>
      <c r="Q67" s="106"/>
      <c r="R67" s="106"/>
      <c r="S67" s="106"/>
      <c r="T67" s="106"/>
      <c r="U67" s="106"/>
      <c r="V67" s="106"/>
    </row>
    <row r="68" spans="1:33" s="73" customFormat="1" x14ac:dyDescent="0.2">
      <c r="A68" s="277"/>
      <c r="B68" s="106"/>
      <c r="C68" s="106"/>
      <c r="D68" s="108"/>
      <c r="E68" s="106"/>
      <c r="F68" s="108"/>
      <c r="G68" s="106"/>
      <c r="H68" s="106"/>
      <c r="I68" s="106"/>
      <c r="J68" s="106"/>
      <c r="K68" s="106"/>
      <c r="L68" s="106"/>
      <c r="M68" s="106"/>
      <c r="N68" s="106"/>
      <c r="O68" s="106"/>
      <c r="P68" s="106"/>
      <c r="Q68" s="106"/>
      <c r="R68" s="106"/>
      <c r="S68" s="106"/>
      <c r="T68" s="106"/>
      <c r="U68" s="106"/>
      <c r="V68" s="106"/>
    </row>
    <row r="69" spans="1:33" x14ac:dyDescent="0.2">
      <c r="A69" s="277"/>
    </row>
  </sheetData>
  <sheetProtection password="CEA2" sheet="1" objects="1" scenarios="1" formatCells="0" formatColumns="0" formatRows="0" pivotTables="0"/>
  <dataConsolidate/>
  <mergeCells count="19">
    <mergeCell ref="B13:J19"/>
    <mergeCell ref="B11:F11"/>
    <mergeCell ref="B67:J67"/>
    <mergeCell ref="B48:D48"/>
    <mergeCell ref="B65:D65"/>
    <mergeCell ref="B37:D37"/>
    <mergeCell ref="N2:R2"/>
    <mergeCell ref="H12:J12"/>
    <mergeCell ref="H11:J11"/>
    <mergeCell ref="B2:F9"/>
    <mergeCell ref="H2:J2"/>
    <mergeCell ref="H3:J3"/>
    <mergeCell ref="H4:J4"/>
    <mergeCell ref="H5:J5"/>
    <mergeCell ref="H6:J6"/>
    <mergeCell ref="H7:J7"/>
    <mergeCell ref="H9:J9"/>
    <mergeCell ref="H10:J10"/>
    <mergeCell ref="H8:J8"/>
  </mergeCells>
  <conditionalFormatting sqref="N44">
    <cfRule type="containsBlanks" dxfId="44" priority="67">
      <formula>LEN(TRIM(N44))=0</formula>
    </cfRule>
  </conditionalFormatting>
  <conditionalFormatting sqref="N46">
    <cfRule type="containsBlanks" dxfId="43" priority="65">
      <formula>LEN(TRIM(N46))=0</formula>
    </cfRule>
  </conditionalFormatting>
  <conditionalFormatting sqref="N59">
    <cfRule type="containsBlanks" dxfId="42" priority="51">
      <formula>LEN(TRIM(N59))=0</formula>
    </cfRule>
  </conditionalFormatting>
  <conditionalFormatting sqref="N61">
    <cfRule type="containsBlanks" dxfId="41" priority="49">
      <formula>LEN(TRIM(N61))=0</formula>
    </cfRule>
  </conditionalFormatting>
  <conditionalFormatting sqref="N61">
    <cfRule type="containsBlanks" dxfId="40" priority="48">
      <formula>LEN(TRIM(N61))=0</formula>
    </cfRule>
  </conditionalFormatting>
  <conditionalFormatting sqref="O59">
    <cfRule type="containsBlanks" dxfId="39" priority="47">
      <formula>LEN(TRIM(O59))=0</formula>
    </cfRule>
  </conditionalFormatting>
  <conditionalFormatting sqref="O61">
    <cfRule type="containsBlanks" dxfId="38" priority="46">
      <formula>LEN(TRIM(O61))=0</formula>
    </cfRule>
  </conditionalFormatting>
  <conditionalFormatting sqref="P42:R42 P44:R44 P46:R46 P53:R53 P55:R55 P57:R57 P59:R59 P61:R61 R63">
    <cfRule type="containsBlanks" dxfId="37" priority="78">
      <formula>LEN(TRIM(P42))=0</formula>
    </cfRule>
  </conditionalFormatting>
  <conditionalFormatting sqref="N23">
    <cfRule type="containsBlanks" dxfId="36" priority="33">
      <formula>LEN(TRIM(N23))=0</formula>
    </cfRule>
  </conditionalFormatting>
  <conditionalFormatting sqref="N53">
    <cfRule type="containsBlanks" dxfId="35" priority="63">
      <formula>LEN(TRIM(N53))=0</formula>
    </cfRule>
  </conditionalFormatting>
  <conditionalFormatting sqref="N42">
    <cfRule type="containsBlanks" dxfId="34" priority="69">
      <formula>LEN(TRIM(N42))=0</formula>
    </cfRule>
  </conditionalFormatting>
  <conditionalFormatting sqref="N42:O42">
    <cfRule type="containsBlanks" dxfId="33" priority="68">
      <formula>LEN(TRIM(N42))=0</formula>
    </cfRule>
  </conditionalFormatting>
  <conditionalFormatting sqref="N44">
    <cfRule type="containsBlanks" dxfId="32" priority="66">
      <formula>LEN(TRIM(N44))=0</formula>
    </cfRule>
  </conditionalFormatting>
  <conditionalFormatting sqref="N46">
    <cfRule type="containsBlanks" dxfId="31" priority="64">
      <formula>LEN(TRIM(N46))=0</formula>
    </cfRule>
  </conditionalFormatting>
  <conditionalFormatting sqref="N55">
    <cfRule type="containsBlanks" dxfId="30" priority="62">
      <formula>LEN(TRIM(N55))=0</formula>
    </cfRule>
  </conditionalFormatting>
  <conditionalFormatting sqref="N53:O53 N55">
    <cfRule type="containsBlanks" dxfId="29" priority="61">
      <formula>LEN(TRIM(N53))=0</formula>
    </cfRule>
  </conditionalFormatting>
  <conditionalFormatting sqref="N57">
    <cfRule type="containsBlanks" dxfId="28" priority="60">
      <formula>LEN(TRIM(N57))=0</formula>
    </cfRule>
  </conditionalFormatting>
  <conditionalFormatting sqref="N57">
    <cfRule type="containsBlanks" dxfId="27" priority="59">
      <formula>LEN(TRIM(N57))=0</formula>
    </cfRule>
  </conditionalFormatting>
  <conditionalFormatting sqref="O44">
    <cfRule type="containsBlanks" dxfId="26" priority="56">
      <formula>LEN(TRIM(O44))=0</formula>
    </cfRule>
  </conditionalFormatting>
  <conditionalFormatting sqref="O46">
    <cfRule type="containsBlanks" dxfId="25" priority="55">
      <formula>LEN(TRIM(O46))=0</formula>
    </cfRule>
  </conditionalFormatting>
  <conditionalFormatting sqref="O55">
    <cfRule type="containsBlanks" dxfId="24" priority="54">
      <formula>LEN(TRIM(O55))=0</formula>
    </cfRule>
  </conditionalFormatting>
  <conditionalFormatting sqref="O57">
    <cfRule type="containsBlanks" dxfId="23" priority="53">
      <formula>LEN(TRIM(O57))=0</formula>
    </cfRule>
  </conditionalFormatting>
  <conditionalFormatting sqref="N59">
    <cfRule type="containsBlanks" dxfId="22" priority="50">
      <formula>LEN(TRIM(N59))=0</formula>
    </cfRule>
  </conditionalFormatting>
  <conditionalFormatting sqref="Q25:R25 Q27:R27 Q31:R31 Q35:R35 P23:R23">
    <cfRule type="containsBlanks" dxfId="21" priority="37">
      <formula>LEN(TRIM(P23))=0</formula>
    </cfRule>
  </conditionalFormatting>
  <conditionalFormatting sqref="N23">
    <cfRule type="containsBlanks" dxfId="20" priority="32">
      <formula>LEN(TRIM(N23))=0</formula>
    </cfRule>
  </conditionalFormatting>
  <conditionalFormatting sqref="O23">
    <cfRule type="containsBlanks" dxfId="19" priority="31">
      <formula>LEN(TRIM(O23))=0</formula>
    </cfRule>
  </conditionalFormatting>
  <conditionalFormatting sqref="P25 P27 P31 P35">
    <cfRule type="containsBlanks" dxfId="18" priority="30">
      <formula>LEN(TRIM(P25))=0</formula>
    </cfRule>
  </conditionalFormatting>
  <conditionalFormatting sqref="N25 N27 N31 N35">
    <cfRule type="containsBlanks" dxfId="17" priority="29">
      <formula>LEN(TRIM(N25))=0</formula>
    </cfRule>
  </conditionalFormatting>
  <conditionalFormatting sqref="N25 N27 N31 N35">
    <cfRule type="containsBlanks" dxfId="16" priority="28">
      <formula>LEN(TRIM(N25))=0</formula>
    </cfRule>
  </conditionalFormatting>
  <conditionalFormatting sqref="O25 O27 O31 O35">
    <cfRule type="containsBlanks" dxfId="15" priority="27">
      <formula>LEN(TRIM(O25))=0</formula>
    </cfRule>
  </conditionalFormatting>
  <conditionalFormatting sqref="Q29:R29">
    <cfRule type="containsBlanks" dxfId="14" priority="21">
      <formula>LEN(TRIM(Q29))=0</formula>
    </cfRule>
  </conditionalFormatting>
  <conditionalFormatting sqref="P29">
    <cfRule type="containsBlanks" dxfId="13" priority="20">
      <formula>LEN(TRIM(P29))=0</formula>
    </cfRule>
  </conditionalFormatting>
  <conditionalFormatting sqref="N29">
    <cfRule type="containsBlanks" dxfId="12" priority="19">
      <formula>LEN(TRIM(N29))=0</formula>
    </cfRule>
  </conditionalFormatting>
  <conditionalFormatting sqref="N29">
    <cfRule type="containsBlanks" dxfId="11" priority="18">
      <formula>LEN(TRIM(N29))=0</formula>
    </cfRule>
  </conditionalFormatting>
  <conditionalFormatting sqref="O29">
    <cfRule type="containsBlanks" dxfId="10" priority="17">
      <formula>LEN(TRIM(O29))=0</formula>
    </cfRule>
  </conditionalFormatting>
  <conditionalFormatting sqref="Q33:R33">
    <cfRule type="containsBlanks" dxfId="9" priority="16">
      <formula>LEN(TRIM(Q33))=0</formula>
    </cfRule>
  </conditionalFormatting>
  <conditionalFormatting sqref="P33">
    <cfRule type="containsBlanks" dxfId="8" priority="15">
      <formula>LEN(TRIM(P33))=0</formula>
    </cfRule>
  </conditionalFormatting>
  <conditionalFormatting sqref="N33">
    <cfRule type="containsBlanks" dxfId="7" priority="14">
      <formula>LEN(TRIM(N33))=0</formula>
    </cfRule>
  </conditionalFormatting>
  <conditionalFormatting sqref="N33">
    <cfRule type="containsBlanks" dxfId="6" priority="13">
      <formula>LEN(TRIM(N33))=0</formula>
    </cfRule>
  </conditionalFormatting>
  <conditionalFormatting sqref="O33">
    <cfRule type="containsBlanks" dxfId="5" priority="12">
      <formula>LEN(TRIM(O33))=0</formula>
    </cfRule>
  </conditionalFormatting>
  <conditionalFormatting sqref="Q63">
    <cfRule type="containsBlanks" dxfId="4" priority="11">
      <formula>LEN(TRIM(Q63))=0</formula>
    </cfRule>
  </conditionalFormatting>
  <conditionalFormatting sqref="N63">
    <cfRule type="containsBlanks" dxfId="3" priority="3">
      <formula>LEN(TRIM(N63))=0</formula>
    </cfRule>
  </conditionalFormatting>
  <conditionalFormatting sqref="N63">
    <cfRule type="containsBlanks" dxfId="2" priority="2">
      <formula>LEN(TRIM(N63))=0</formula>
    </cfRule>
  </conditionalFormatting>
  <conditionalFormatting sqref="O63">
    <cfRule type="containsBlanks" dxfId="1" priority="1">
      <formula>LEN(TRIM(O63))=0</formula>
    </cfRule>
  </conditionalFormatting>
  <conditionalFormatting sqref="P63">
    <cfRule type="containsBlanks" dxfId="0" priority="4">
      <formula>LEN(TRIM(P63))=0</formula>
    </cfRule>
  </conditionalFormatting>
  <dataValidations count="5">
    <dataValidation showInputMessage="1" showErrorMessage="1" sqref="J57:K57 J63:K63 J61:K61 J55:K55 J53:K53 J46:K46 J44:K44 J42:K42 J59:K59 H66:I66 H53:I64 J31:K31 J35:K35 J29:K29 J27:K27 J25 J23:K23 H42:I47 J33:K33 H23:I36"/>
    <dataValidation type="list" allowBlank="1" showInputMessage="1" showErrorMessage="1" sqref="D63 D61 D59 D57 D55 D53 D46 D44 D42 D25 D27 D29 D31 D35 D23 D33">
      <formula1>$N23:$R23</formula1>
    </dataValidation>
    <dataValidation type="list" allowBlank="1" showInputMessage="1" showErrorMessage="1" sqref="C40">
      <formula1>$H$269:$J$269</formula1>
    </dataValidation>
    <dataValidation type="list" allowBlank="1" showInputMessage="1" showErrorMessage="1" sqref="C51">
      <formula1>$H$282:$J$282</formula1>
    </dataValidation>
    <dataValidation type="list" allowBlank="1" showInputMessage="1" showErrorMessage="1" sqref="C21">
      <formula1>$H$249:$J$249</formula1>
    </dataValidation>
  </dataValidations>
  <hyperlinks>
    <hyperlink ref="H3:J3" location="Sommaire!A1" tooltip="Aller vers onglet Sommaire" display="Sommaire"/>
    <hyperlink ref="H4:J4" location="'Gestion du risque'!A1" tooltip="Aller vers onglet Gestion du risque" display="Gestion du risque"/>
    <hyperlink ref="H5:J5" location="'Service aux publics'!A1" tooltip="Aller vers onglet Service aux publics" display="Service aux publics"/>
    <hyperlink ref="H6:J6" location="Efficience!A1" tooltip="Aller vers onglet Efficience" display="Efficience"/>
    <hyperlink ref="H9:J9" location="'Restitution graphique'!A1" tooltip="Aller vers onglet Synthèse" display="Synthèse"/>
    <hyperlink ref="H7:J7" location="'Nécessité du projet'!A1" tooltip="Aller vers onglet Nécessité du projet" display="Nécessité du projet"/>
    <hyperlink ref="B67:J67" location="'Maîtrise du projet'!A1" tooltip="Retour vers haut de page" display="'Maîtrise du projet'!A1"/>
  </hyperlinks>
  <pageMargins left="0.70866141732283472" right="0.70866141732283472" top="0.74803149606299213" bottom="0.74803149606299213" header="0.31496062992125984" footer="0.31496062992125984"/>
  <pageSetup paperSize="9" scale="59"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5"/>
  <sheetViews>
    <sheetView zoomScale="80" zoomScaleNormal="80" workbookViewId="0">
      <selection activeCell="F14" sqref="F14"/>
    </sheetView>
  </sheetViews>
  <sheetFormatPr baseColWidth="10" defaultColWidth="11.42578125" defaultRowHeight="15" x14ac:dyDescent="0.2"/>
  <cols>
    <col min="1" max="1" width="61.28515625" style="73" customWidth="1"/>
    <col min="2" max="3" width="26.42578125" style="299" customWidth="1"/>
    <col min="4" max="16384" width="11.42578125" style="73"/>
  </cols>
  <sheetData>
    <row r="3" spans="1:4" s="300" customFormat="1" ht="15" customHeight="1" x14ac:dyDescent="0.25">
      <c r="A3" s="300" t="s">
        <v>211</v>
      </c>
      <c r="B3" s="303" t="s">
        <v>182</v>
      </c>
      <c r="C3" s="303"/>
    </row>
    <row r="4" spans="1:4" s="300" customFormat="1" ht="15" customHeight="1" x14ac:dyDescent="0.25">
      <c r="A4" s="301" t="s">
        <v>99</v>
      </c>
      <c r="B4" s="301">
        <f>IF('Gestion du risque'!H11="NC",0,'Gestion du risque'!H11)</f>
        <v>2.875</v>
      </c>
      <c r="C4" s="301"/>
    </row>
    <row r="5" spans="1:4" s="300" customFormat="1" ht="15" customHeight="1" x14ac:dyDescent="0.25">
      <c r="A5" s="306" t="s">
        <v>2</v>
      </c>
      <c r="B5" s="305">
        <f>'Gestion du risque'!H21</f>
        <v>3</v>
      </c>
      <c r="C5" s="305" t="str">
        <f>'Gestion du risque'!F29</f>
        <v>Cet outil de gestion des demandes d'enquetes permet un gain d'efficience au sein des services LCF et Risque Professionnel, et ce en terme de qualité et de nombre de contrôles sur l'attribution des prestations (fiabilisation des paiements)</v>
      </c>
      <c r="D5" s="302"/>
    </row>
    <row r="6" spans="1:4" s="300" customFormat="1" ht="15" customHeight="1" x14ac:dyDescent="0.25">
      <c r="A6" s="306" t="s">
        <v>100</v>
      </c>
      <c r="B6" s="305" t="str">
        <f>'Gestion du risque'!H31</f>
        <v>NC</v>
      </c>
      <c r="C6" s="305">
        <f>'Gestion du risque'!F43</f>
        <v>0</v>
      </c>
      <c r="D6" s="302"/>
    </row>
    <row r="7" spans="1:4" s="300" customFormat="1" ht="15" customHeight="1" x14ac:dyDescent="0.25">
      <c r="A7" s="306" t="s">
        <v>108</v>
      </c>
      <c r="B7" s="305" t="str">
        <f>'Gestion du risque'!H45</f>
        <v>NC</v>
      </c>
      <c r="C7" s="305">
        <f>'Gestion du risque'!F55</f>
        <v>0</v>
      </c>
      <c r="D7" s="302"/>
    </row>
    <row r="8" spans="1:4" s="300" customFormat="1" ht="15" customHeight="1" x14ac:dyDescent="0.25">
      <c r="A8" s="306" t="s">
        <v>109</v>
      </c>
      <c r="B8" s="305" t="str">
        <f>'Gestion du risque'!H57</f>
        <v>NC</v>
      </c>
      <c r="C8" s="305">
        <f>'Gestion du risque'!F69</f>
        <v>0</v>
      </c>
      <c r="D8" s="302"/>
    </row>
    <row r="9" spans="1:4" s="300" customFormat="1" ht="15" customHeight="1" x14ac:dyDescent="0.25">
      <c r="A9" s="306" t="s">
        <v>26</v>
      </c>
      <c r="B9" s="305">
        <f>'Gestion du risque'!H71</f>
        <v>2.25</v>
      </c>
      <c r="C9" s="305" t="str">
        <f>'Gestion du risque'!F81</f>
        <v>Suivi et pilotage des demandes d'enquetes facilitant ainsi la gestion des contrôles.</v>
      </c>
      <c r="D9" s="302"/>
    </row>
    <row r="10" spans="1:4" s="300" customFormat="1" ht="15" customHeight="1" x14ac:dyDescent="0.25">
      <c r="A10" s="301" t="s">
        <v>115</v>
      </c>
      <c r="B10" s="301">
        <f>IF('Service aux publics'!H11="NC",0,'Service aux publics'!H11)</f>
        <v>0.2</v>
      </c>
      <c r="C10" s="301"/>
    </row>
    <row r="11" spans="1:4" s="300" customFormat="1" ht="15" customHeight="1" x14ac:dyDescent="0.25">
      <c r="A11" s="306" t="s">
        <v>147</v>
      </c>
      <c r="B11" s="304">
        <f>'Service aux publics'!H33</f>
        <v>0.4</v>
      </c>
      <c r="C11" s="304">
        <f>'Service aux publics'!F51</f>
        <v>0</v>
      </c>
    </row>
    <row r="12" spans="1:4" s="300" customFormat="1" ht="15" customHeight="1" x14ac:dyDescent="0.25">
      <c r="A12" s="306" t="s">
        <v>101</v>
      </c>
      <c r="B12" s="304">
        <f>'Service aux publics'!H21</f>
        <v>0</v>
      </c>
      <c r="C12" s="304">
        <f>'Service aux publics'!F31</f>
        <v>0</v>
      </c>
    </row>
    <row r="13" spans="1:4" s="300" customFormat="1" ht="15" customHeight="1" x14ac:dyDescent="0.25">
      <c r="A13" s="301" t="s">
        <v>168</v>
      </c>
      <c r="B13" s="301">
        <f>Efficience!H11</f>
        <v>1.5</v>
      </c>
      <c r="C13" s="301"/>
    </row>
    <row r="14" spans="1:4" s="300" customFormat="1" ht="15" customHeight="1" x14ac:dyDescent="0.25">
      <c r="A14" s="306" t="s">
        <v>169</v>
      </c>
      <c r="B14" s="304">
        <f>Efficience!H21</f>
        <v>0</v>
      </c>
      <c r="C14" s="304">
        <f>Efficience!F29</f>
        <v>0</v>
      </c>
    </row>
    <row r="15" spans="1:4" s="300" customFormat="1" ht="15" customHeight="1" x14ac:dyDescent="0.25">
      <c r="A15" s="306" t="s">
        <v>170</v>
      </c>
      <c r="B15" s="304">
        <f>Efficience!H31</f>
        <v>3</v>
      </c>
      <c r="C15" s="304">
        <f>Efficience!F49</f>
        <v>0</v>
      </c>
    </row>
    <row r="16" spans="1:4" s="300" customFormat="1" ht="15" customHeight="1" x14ac:dyDescent="0.25">
      <c r="A16" s="306" t="s">
        <v>171</v>
      </c>
      <c r="B16" s="304">
        <f>Efficience!H51</f>
        <v>3</v>
      </c>
      <c r="C16" s="304">
        <f>Efficience!F65</f>
        <v>0</v>
      </c>
    </row>
    <row r="17" spans="1:3" s="300" customFormat="1" ht="15" customHeight="1" x14ac:dyDescent="0.25">
      <c r="A17" s="306" t="s">
        <v>164</v>
      </c>
      <c r="B17" s="304">
        <f>Efficience!H67</f>
        <v>0</v>
      </c>
      <c r="C17" s="304">
        <f>Efficience!F73</f>
        <v>0</v>
      </c>
    </row>
    <row r="18" spans="1:3" s="300" customFormat="1" ht="15" customHeight="1" x14ac:dyDescent="0.25">
      <c r="A18" s="301" t="s">
        <v>248</v>
      </c>
      <c r="B18" s="301">
        <f>'Nécessité du projet'!H11</f>
        <v>0</v>
      </c>
      <c r="C18" s="301"/>
    </row>
    <row r="19" spans="1:3" s="300" customFormat="1" ht="15" customHeight="1" x14ac:dyDescent="0.25">
      <c r="A19" s="306" t="s">
        <v>4</v>
      </c>
      <c r="B19" s="304">
        <f>'Nécessité du projet'!H20</f>
        <v>0</v>
      </c>
      <c r="C19" s="304">
        <f>'Nécessité du projet'!F28</f>
        <v>0</v>
      </c>
    </row>
    <row r="20" spans="1:3" s="300" customFormat="1" ht="15" customHeight="1" x14ac:dyDescent="0.25">
      <c r="A20" s="306" t="s">
        <v>6</v>
      </c>
      <c r="B20" s="304" t="str">
        <f>'Nécessité du projet'!H30</f>
        <v>NC</v>
      </c>
      <c r="C20" s="304">
        <f>'Nécessité du projet'!F38</f>
        <v>0</v>
      </c>
    </row>
    <row r="21" spans="1:3" s="300" customFormat="1" ht="15" customHeight="1" x14ac:dyDescent="0.25">
      <c r="A21" s="306" t="s">
        <v>110</v>
      </c>
      <c r="B21" s="304" t="str">
        <f>'Nécessité du projet'!H40</f>
        <v>NC</v>
      </c>
      <c r="C21" s="304">
        <f>'Nécessité du projet'!F48</f>
        <v>0</v>
      </c>
    </row>
    <row r="22" spans="1:3" s="300" customFormat="1" ht="15" customHeight="1" x14ac:dyDescent="0.25">
      <c r="A22" s="301" t="s">
        <v>247</v>
      </c>
      <c r="B22" s="352">
        <f>'Maîtrise du projet'!H11</f>
        <v>2.0238095238095237</v>
      </c>
      <c r="C22" s="301"/>
    </row>
    <row r="23" spans="1:3" s="300" customFormat="1" ht="15" customHeight="1" x14ac:dyDescent="0.3">
      <c r="A23" s="306" t="str">
        <f>'Maîtrise du projet'!B21</f>
        <v>Maîtrise des risques liés à la gestion du projet métier</v>
      </c>
      <c r="B23" s="353">
        <f>'Maîtrise du projet'!H21</f>
        <v>2.5714285714285716</v>
      </c>
      <c r="C23" s="304">
        <f>'Maîtrise du projet'!F37</f>
        <v>0</v>
      </c>
    </row>
    <row r="24" spans="1:3" s="300" customFormat="1" ht="15" customHeight="1" x14ac:dyDescent="0.3">
      <c r="A24" s="306" t="str">
        <f>'Maîtrise du projet'!B40</f>
        <v>Maîtrise des risques juridiques et réglementaires</v>
      </c>
      <c r="B24" s="353">
        <f>'Maîtrise du projet'!H40</f>
        <v>2</v>
      </c>
      <c r="C24" s="304">
        <f>'Maîtrise du projet'!F48</f>
        <v>0</v>
      </c>
    </row>
    <row r="25" spans="1:3" s="300" customFormat="1" ht="28.5" x14ac:dyDescent="0.25">
      <c r="A25" s="306" t="str">
        <f>'Maîtrise du projet'!B51</f>
        <v>Niveau d'acceptation par les utilisateurs et maîtrise des risques de déploiement</v>
      </c>
      <c r="B25" s="353">
        <f>'Maîtrise du projet'!H51</f>
        <v>1.5</v>
      </c>
      <c r="C25" s="304">
        <f>'Maîtrise du projet'!F65</f>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E44"/>
  <sheetViews>
    <sheetView zoomScale="80" zoomScaleNormal="80" workbookViewId="0">
      <selection activeCell="F3" sqref="F3:H3"/>
    </sheetView>
  </sheetViews>
  <sheetFormatPr baseColWidth="10" defaultColWidth="11.42578125" defaultRowHeight="15" x14ac:dyDescent="0.2"/>
  <cols>
    <col min="1" max="1" width="4.28515625" style="73" customWidth="1"/>
    <col min="2" max="2" width="61.140625" style="73" customWidth="1"/>
    <col min="3" max="3" width="11" style="29" customWidth="1"/>
    <col min="4" max="4" width="104.5703125" style="288" customWidth="1"/>
    <col min="5" max="5" width="2.7109375" style="73" customWidth="1"/>
    <col min="6" max="10" width="11.42578125" style="73"/>
    <col min="11" max="22" width="11.42578125" style="355"/>
    <col min="23" max="29" width="11.42578125" style="73"/>
    <col min="30" max="30" width="11.42578125" style="73" customWidth="1"/>
    <col min="31" max="16384" width="11.42578125" style="73"/>
  </cols>
  <sheetData>
    <row r="1" spans="1:31" s="106" customFormat="1" ht="18" customHeight="1" thickBot="1" x14ac:dyDescent="0.25">
      <c r="A1" s="271"/>
      <c r="D1" s="108"/>
      <c r="K1" s="355"/>
      <c r="L1" s="356"/>
      <c r="M1" s="356"/>
      <c r="N1" s="356"/>
      <c r="O1" s="356"/>
      <c r="P1" s="356"/>
      <c r="Q1" s="356"/>
      <c r="R1" s="355"/>
      <c r="S1" s="355"/>
      <c r="T1" s="355"/>
      <c r="U1" s="355"/>
      <c r="V1" s="355"/>
      <c r="Z1" s="28"/>
      <c r="AA1" s="28"/>
    </row>
    <row r="2" spans="1:31" s="117" customFormat="1" ht="21" customHeight="1" x14ac:dyDescent="0.3">
      <c r="A2" s="271"/>
      <c r="B2" s="414" t="s">
        <v>183</v>
      </c>
      <c r="C2" s="414"/>
      <c r="D2" s="414"/>
      <c r="E2" s="106"/>
      <c r="F2" s="426" t="s">
        <v>113</v>
      </c>
      <c r="G2" s="427"/>
      <c r="H2" s="428"/>
      <c r="I2" s="106"/>
      <c r="J2" s="106"/>
      <c r="K2" s="355"/>
      <c r="L2" s="356"/>
      <c r="M2" s="356"/>
      <c r="N2" s="356"/>
      <c r="O2" s="356"/>
      <c r="P2" s="356"/>
      <c r="Q2" s="356"/>
      <c r="R2" s="357"/>
      <c r="S2" s="357"/>
      <c r="T2" s="357"/>
      <c r="U2" s="357"/>
      <c r="V2" s="357"/>
      <c r="W2" s="114"/>
      <c r="X2" s="114"/>
      <c r="Y2" s="114"/>
      <c r="Z2" s="28"/>
      <c r="AA2" s="27"/>
      <c r="AB2" s="114"/>
      <c r="AC2" s="114"/>
      <c r="AD2" s="114"/>
      <c r="AE2" s="114"/>
    </row>
    <row r="3" spans="1:31" s="115" customFormat="1" ht="21.75" customHeight="1" x14ac:dyDescent="0.25">
      <c r="A3" s="271"/>
      <c r="B3" s="414"/>
      <c r="C3" s="414"/>
      <c r="D3" s="414"/>
      <c r="E3" s="106"/>
      <c r="F3" s="418" t="s">
        <v>114</v>
      </c>
      <c r="G3" s="419"/>
      <c r="H3" s="420"/>
      <c r="I3" s="106"/>
      <c r="J3" s="106"/>
      <c r="K3" s="355"/>
      <c r="L3" s="356"/>
      <c r="M3" s="356"/>
      <c r="N3" s="356"/>
      <c r="O3" s="356"/>
      <c r="P3" s="356"/>
      <c r="Q3" s="356"/>
      <c r="R3" s="357"/>
      <c r="S3" s="357"/>
      <c r="T3" s="357"/>
      <c r="U3" s="357"/>
      <c r="V3" s="357"/>
      <c r="W3" s="114"/>
      <c r="AA3" s="116"/>
    </row>
    <row r="4" spans="1:31" s="117" customFormat="1" ht="21.75" customHeight="1" x14ac:dyDescent="0.2">
      <c r="A4" s="274"/>
      <c r="B4" s="414"/>
      <c r="C4" s="414"/>
      <c r="D4" s="414"/>
      <c r="E4" s="106"/>
      <c r="F4" s="418" t="s">
        <v>99</v>
      </c>
      <c r="G4" s="419"/>
      <c r="H4" s="420"/>
      <c r="I4" s="106"/>
      <c r="J4" s="106"/>
      <c r="K4" s="355"/>
      <c r="L4" s="356"/>
      <c r="M4" s="356"/>
      <c r="N4" s="356"/>
      <c r="O4" s="356"/>
      <c r="P4" s="356"/>
      <c r="Q4" s="357"/>
      <c r="R4" s="357"/>
      <c r="S4" s="357"/>
      <c r="T4" s="357"/>
      <c r="U4" s="357"/>
      <c r="V4" s="357"/>
      <c r="W4" s="114"/>
      <c r="X4" s="114"/>
      <c r="Y4" s="114"/>
      <c r="Z4" s="114"/>
      <c r="AA4" s="118"/>
      <c r="AB4" s="114"/>
      <c r="AC4" s="114"/>
      <c r="AD4" s="114"/>
      <c r="AE4" s="114"/>
    </row>
    <row r="5" spans="1:31" s="117" customFormat="1" ht="21.75" customHeight="1" x14ac:dyDescent="0.2">
      <c r="A5" s="274"/>
      <c r="B5" s="414"/>
      <c r="C5" s="414"/>
      <c r="D5" s="414"/>
      <c r="E5" s="106"/>
      <c r="F5" s="418" t="s">
        <v>115</v>
      </c>
      <c r="G5" s="419"/>
      <c r="H5" s="420"/>
      <c r="I5" s="106"/>
      <c r="J5" s="106"/>
      <c r="K5" s="355"/>
      <c r="L5" s="356"/>
      <c r="M5" s="356"/>
      <c r="N5" s="356"/>
      <c r="O5" s="356"/>
      <c r="P5" s="356"/>
      <c r="Q5" s="357"/>
      <c r="R5" s="357"/>
      <c r="S5" s="357"/>
      <c r="T5" s="357"/>
      <c r="U5" s="357"/>
      <c r="V5" s="357"/>
      <c r="W5" s="114"/>
      <c r="X5" s="114"/>
      <c r="Y5" s="114"/>
      <c r="Z5" s="114"/>
      <c r="AA5" s="114"/>
      <c r="AB5" s="114"/>
      <c r="AC5" s="114"/>
      <c r="AD5" s="114"/>
      <c r="AE5" s="114"/>
    </row>
    <row r="6" spans="1:31" s="117" customFormat="1" ht="21.75" customHeight="1" x14ac:dyDescent="0.2">
      <c r="A6" s="274"/>
      <c r="B6" s="414"/>
      <c r="C6" s="414"/>
      <c r="D6" s="414"/>
      <c r="E6" s="106"/>
      <c r="F6" s="418" t="s">
        <v>168</v>
      </c>
      <c r="G6" s="419"/>
      <c r="H6" s="420"/>
      <c r="I6" s="106"/>
      <c r="J6" s="106"/>
      <c r="K6" s="355"/>
      <c r="L6" s="356"/>
      <c r="M6" s="356"/>
      <c r="N6" s="356"/>
      <c r="O6" s="356"/>
      <c r="P6" s="356"/>
      <c r="Q6" s="357"/>
      <c r="R6" s="357"/>
      <c r="S6" s="357"/>
      <c r="T6" s="357"/>
      <c r="U6" s="357"/>
      <c r="V6" s="357"/>
      <c r="W6" s="114"/>
      <c r="X6" s="114"/>
      <c r="Y6" s="114"/>
      <c r="Z6" s="114"/>
      <c r="AA6" s="114"/>
      <c r="AB6" s="114"/>
      <c r="AC6" s="114"/>
      <c r="AD6" s="114"/>
      <c r="AE6" s="114"/>
    </row>
    <row r="7" spans="1:31" s="117" customFormat="1" ht="21.75" customHeight="1" x14ac:dyDescent="0.2">
      <c r="A7" s="274"/>
      <c r="B7" s="414"/>
      <c r="C7" s="414"/>
      <c r="D7" s="414"/>
      <c r="E7" s="106"/>
      <c r="F7" s="388" t="s">
        <v>248</v>
      </c>
      <c r="G7" s="389"/>
      <c r="H7" s="390"/>
      <c r="I7" s="106"/>
      <c r="J7" s="106"/>
      <c r="K7" s="355"/>
      <c r="L7" s="356"/>
      <c r="M7" s="356"/>
      <c r="N7" s="356"/>
      <c r="O7" s="356"/>
      <c r="P7" s="356"/>
      <c r="Q7" s="357"/>
      <c r="R7" s="357"/>
      <c r="S7" s="357"/>
      <c r="T7" s="357"/>
      <c r="U7" s="357"/>
      <c r="V7" s="357"/>
      <c r="W7" s="114"/>
      <c r="X7" s="114"/>
      <c r="Y7" s="114"/>
      <c r="Z7" s="114"/>
      <c r="AA7" s="114"/>
      <c r="AB7" s="114"/>
      <c r="AC7" s="114"/>
      <c r="AD7" s="114"/>
      <c r="AE7" s="114"/>
    </row>
    <row r="8" spans="1:31" s="117" customFormat="1" ht="21.75" customHeight="1" x14ac:dyDescent="0.2">
      <c r="A8" s="274"/>
      <c r="B8" s="414"/>
      <c r="C8" s="414"/>
      <c r="D8" s="414"/>
      <c r="E8" s="106"/>
      <c r="F8" s="388" t="s">
        <v>247</v>
      </c>
      <c r="G8" s="389"/>
      <c r="H8" s="390"/>
      <c r="I8" s="106"/>
      <c r="J8" s="106"/>
      <c r="K8" s="355"/>
      <c r="L8" s="356"/>
      <c r="M8" s="356"/>
      <c r="N8" s="356"/>
      <c r="O8" s="356"/>
      <c r="P8" s="356"/>
      <c r="Q8" s="357"/>
      <c r="R8" s="357"/>
      <c r="S8" s="357"/>
      <c r="T8" s="357"/>
      <c r="U8" s="357"/>
      <c r="V8" s="357"/>
      <c r="W8" s="114"/>
      <c r="X8" s="114"/>
      <c r="Y8" s="114"/>
      <c r="Z8" s="114"/>
      <c r="AA8" s="114"/>
      <c r="AB8" s="114"/>
      <c r="AC8" s="114"/>
      <c r="AD8" s="114"/>
      <c r="AE8" s="114"/>
    </row>
    <row r="9" spans="1:31" s="117" customFormat="1" ht="21.75" customHeight="1" x14ac:dyDescent="0.2">
      <c r="A9" s="274"/>
      <c r="B9" s="414"/>
      <c r="C9" s="414"/>
      <c r="D9" s="414"/>
      <c r="E9" s="106"/>
      <c r="F9" s="430" t="s">
        <v>111</v>
      </c>
      <c r="G9" s="431"/>
      <c r="H9" s="432"/>
      <c r="I9" s="106"/>
      <c r="J9" s="106"/>
      <c r="K9" s="355"/>
      <c r="L9" s="356"/>
      <c r="M9" s="356"/>
      <c r="N9" s="356"/>
      <c r="O9" s="356"/>
      <c r="P9" s="356"/>
      <c r="Q9" s="357"/>
      <c r="R9" s="357"/>
      <c r="S9" s="357"/>
      <c r="T9" s="357"/>
      <c r="U9" s="357"/>
      <c r="V9" s="357"/>
      <c r="W9" s="114"/>
      <c r="X9" s="114"/>
      <c r="Y9" s="114"/>
      <c r="Z9" s="114"/>
      <c r="AA9" s="114"/>
      <c r="AB9" s="114"/>
      <c r="AC9" s="114"/>
      <c r="AD9" s="114"/>
      <c r="AE9" s="114"/>
    </row>
    <row r="10" spans="1:31" s="337" customFormat="1" ht="18" customHeight="1" x14ac:dyDescent="0.2">
      <c r="A10" s="334"/>
      <c r="B10" s="335"/>
      <c r="C10" s="335"/>
      <c r="D10" s="336"/>
      <c r="E10" s="335"/>
      <c r="F10" s="455"/>
      <c r="G10" s="455"/>
      <c r="H10" s="455"/>
      <c r="I10" s="335"/>
      <c r="J10" s="335"/>
      <c r="K10" s="355"/>
      <c r="L10" s="356"/>
      <c r="M10" s="356"/>
      <c r="N10" s="356"/>
      <c r="O10" s="356"/>
      <c r="P10" s="356"/>
      <c r="Q10" s="357"/>
      <c r="R10" s="357"/>
      <c r="S10" s="357"/>
      <c r="T10" s="357"/>
      <c r="U10" s="357"/>
      <c r="V10" s="357"/>
      <c r="W10" s="255"/>
      <c r="X10" s="255"/>
      <c r="Y10" s="255"/>
      <c r="Z10" s="255"/>
      <c r="AA10" s="255"/>
      <c r="AB10" s="255"/>
      <c r="AC10" s="255"/>
      <c r="AD10" s="255"/>
      <c r="AE10" s="255"/>
    </row>
    <row r="11" spans="1:31" s="337" customFormat="1" ht="27.75" x14ac:dyDescent="0.3">
      <c r="A11" s="334"/>
      <c r="B11" s="338" t="s">
        <v>186</v>
      </c>
      <c r="C11" s="335"/>
      <c r="D11" s="336"/>
      <c r="E11" s="335"/>
      <c r="F11" s="339"/>
      <c r="G11" s="339"/>
      <c r="H11" s="339"/>
      <c r="I11" s="335"/>
      <c r="J11" s="335"/>
      <c r="K11" s="355"/>
      <c r="L11" s="356"/>
      <c r="M11" s="356"/>
      <c r="N11" s="356"/>
      <c r="O11" s="356"/>
      <c r="P11" s="356"/>
      <c r="Q11" s="357"/>
      <c r="R11" s="357"/>
      <c r="S11" s="357"/>
      <c r="T11" s="357"/>
      <c r="U11" s="357"/>
      <c r="V11" s="357"/>
      <c r="W11" s="255"/>
      <c r="X11" s="255"/>
      <c r="Y11" s="255"/>
      <c r="Z11" s="255"/>
      <c r="AA11" s="255"/>
      <c r="AB11" s="255"/>
      <c r="AC11" s="255"/>
      <c r="AD11" s="255"/>
      <c r="AE11" s="255"/>
    </row>
    <row r="12" spans="1:31" s="337" customFormat="1" ht="18" customHeight="1" x14ac:dyDescent="0.2">
      <c r="A12" s="334"/>
      <c r="B12" s="335"/>
      <c r="C12" s="335"/>
      <c r="D12" s="336"/>
      <c r="E12" s="335"/>
      <c r="F12" s="339"/>
      <c r="G12" s="339"/>
      <c r="H12" s="339"/>
      <c r="I12" s="335"/>
      <c r="J12" s="335"/>
      <c r="K12" s="355"/>
      <c r="L12" s="356"/>
      <c r="M12" s="356"/>
      <c r="N12" s="356"/>
      <c r="O12" s="356"/>
      <c r="P12" s="356"/>
      <c r="Q12" s="357"/>
      <c r="R12" s="357"/>
      <c r="S12" s="357"/>
      <c r="T12" s="357"/>
      <c r="U12" s="357"/>
      <c r="V12" s="357"/>
      <c r="W12" s="255"/>
      <c r="X12" s="255"/>
      <c r="Y12" s="255"/>
      <c r="Z12" s="255"/>
      <c r="AA12" s="255"/>
      <c r="AB12" s="255"/>
      <c r="AC12" s="255"/>
      <c r="AD12" s="255"/>
      <c r="AE12" s="255"/>
    </row>
    <row r="13" spans="1:31" s="335" customFormat="1" ht="316.5" customHeight="1" x14ac:dyDescent="0.2">
      <c r="A13" s="340"/>
      <c r="E13" s="341"/>
      <c r="K13" s="355"/>
      <c r="L13" s="355"/>
      <c r="M13" s="355"/>
      <c r="N13" s="355"/>
      <c r="O13" s="355"/>
      <c r="P13" s="355"/>
      <c r="Q13" s="355"/>
      <c r="R13" s="355"/>
      <c r="S13" s="355"/>
      <c r="T13" s="355"/>
      <c r="U13" s="355"/>
      <c r="V13" s="355"/>
      <c r="Z13" s="342"/>
      <c r="AA13" s="342"/>
    </row>
    <row r="14" spans="1:31" s="335" customFormat="1" ht="36" customHeight="1" thickBot="1" x14ac:dyDescent="0.3">
      <c r="A14" s="340"/>
      <c r="D14" s="336"/>
      <c r="E14" s="341"/>
      <c r="K14" s="355"/>
      <c r="L14" s="355"/>
      <c r="M14" s="355"/>
      <c r="N14" s="355"/>
      <c r="O14" s="355"/>
      <c r="P14" s="355"/>
      <c r="Q14" s="355"/>
      <c r="R14" s="355"/>
      <c r="S14" s="355"/>
      <c r="T14" s="355"/>
      <c r="U14" s="355"/>
      <c r="V14" s="355"/>
      <c r="Z14" s="342"/>
      <c r="AA14" s="342"/>
    </row>
    <row r="15" spans="1:31" s="309" customFormat="1" ht="20.25" x14ac:dyDescent="0.25">
      <c r="B15" s="368" t="str">
        <f xml:space="preserve"> "Synthèse de la valeur du projet "</f>
        <v xml:space="preserve">Synthèse de la valeur du projet </v>
      </c>
      <c r="C15" s="369"/>
      <c r="D15" s="370"/>
      <c r="E15" s="310"/>
      <c r="K15" s="358"/>
      <c r="L15" s="358"/>
      <c r="M15" s="358"/>
      <c r="N15" s="358"/>
      <c r="O15" s="358"/>
      <c r="P15" s="358"/>
      <c r="Q15" s="358"/>
      <c r="R15" s="358"/>
      <c r="S15" s="358"/>
      <c r="T15" s="358"/>
      <c r="U15" s="358"/>
      <c r="V15" s="358"/>
    </row>
    <row r="16" spans="1:31" s="309" customFormat="1" ht="18" x14ac:dyDescent="0.25">
      <c r="B16" s="371"/>
      <c r="C16" s="372"/>
      <c r="D16" s="373"/>
      <c r="E16" s="310"/>
      <c r="K16" s="358"/>
      <c r="L16" s="358"/>
      <c r="M16" s="358"/>
      <c r="N16" s="358"/>
      <c r="O16" s="358"/>
      <c r="P16" s="358"/>
      <c r="Q16" s="358"/>
      <c r="R16" s="358"/>
      <c r="S16" s="358"/>
      <c r="T16" s="358"/>
      <c r="U16" s="358"/>
      <c r="V16" s="358"/>
    </row>
    <row r="17" spans="2:22" s="313" customFormat="1" ht="18" x14ac:dyDescent="0.25">
      <c r="B17" s="374" t="s">
        <v>181</v>
      </c>
      <c r="C17" s="375" t="s">
        <v>180</v>
      </c>
      <c r="D17" s="376" t="s">
        <v>184</v>
      </c>
      <c r="E17" s="311"/>
      <c r="F17" s="312"/>
      <c r="K17" s="359"/>
      <c r="L17" s="359"/>
      <c r="M17" s="359"/>
      <c r="N17" s="359"/>
      <c r="O17" s="359"/>
      <c r="P17" s="359"/>
      <c r="Q17" s="359"/>
      <c r="R17" s="359"/>
      <c r="S17" s="359"/>
      <c r="T17" s="359"/>
      <c r="U17" s="359"/>
      <c r="V17" s="359"/>
    </row>
    <row r="18" spans="2:22" s="315" customFormat="1" ht="15.75" x14ac:dyDescent="0.25">
      <c r="B18" s="377" t="s">
        <v>99</v>
      </c>
      <c r="C18" s="384">
        <f>ROUND(Restitution!B4,1)</f>
        <v>2.9</v>
      </c>
      <c r="D18" s="378"/>
      <c r="E18" s="258"/>
      <c r="F18" s="314"/>
      <c r="K18" s="360"/>
      <c r="L18" s="360"/>
      <c r="M18" s="360"/>
      <c r="N18" s="360"/>
      <c r="O18" s="360"/>
      <c r="P18" s="360"/>
      <c r="Q18" s="360"/>
      <c r="R18" s="360"/>
      <c r="S18" s="360"/>
      <c r="T18" s="360"/>
      <c r="U18" s="360"/>
      <c r="V18" s="360"/>
    </row>
    <row r="19" spans="2:22" s="315" customFormat="1" ht="45" x14ac:dyDescent="0.25">
      <c r="B19" s="379" t="s">
        <v>2</v>
      </c>
      <c r="C19" s="385"/>
      <c r="D19" s="307" t="str">
        <f>IF(Restitution!C5=0,IF(Restitution!B5="NC", "Non concerné",""),Restitution!C5)</f>
        <v>Cet outil de gestion des demandes d'enquetes permet un gain d'efficience au sein des services LCF et Risque Professionnel, et ce en terme de qualité et de nombre de contrôles sur l'attribution des prestations (fiabilisation des paiements)</v>
      </c>
      <c r="E19" s="268"/>
      <c r="F19" s="316"/>
      <c r="K19" s="360"/>
      <c r="L19" s="360"/>
      <c r="M19" s="360"/>
      <c r="N19" s="360"/>
      <c r="O19" s="360"/>
      <c r="P19" s="360"/>
      <c r="Q19" s="360"/>
      <c r="R19" s="360"/>
      <c r="S19" s="360"/>
      <c r="T19" s="360"/>
      <c r="U19" s="360"/>
      <c r="V19" s="360"/>
    </row>
    <row r="20" spans="2:22" s="315" customFormat="1" x14ac:dyDescent="0.25">
      <c r="B20" s="379" t="s">
        <v>100</v>
      </c>
      <c r="C20" s="385"/>
      <c r="D20" s="307" t="str">
        <f>IF(Restitution!C6=0,IF(Restitution!B6="NC", "Non concerné",""),Restitution!C6)</f>
        <v>Non concerné</v>
      </c>
      <c r="E20" s="237"/>
      <c r="F20" s="316"/>
      <c r="K20" s="360"/>
      <c r="L20" s="360"/>
      <c r="M20" s="360"/>
      <c r="N20" s="360"/>
      <c r="O20" s="360"/>
      <c r="P20" s="360"/>
      <c r="Q20" s="360"/>
      <c r="R20" s="360"/>
      <c r="S20" s="360"/>
      <c r="T20" s="360"/>
      <c r="U20" s="360"/>
      <c r="V20" s="360"/>
    </row>
    <row r="21" spans="2:22" s="315" customFormat="1" x14ac:dyDescent="0.25">
      <c r="B21" s="379" t="s">
        <v>108</v>
      </c>
      <c r="C21" s="385"/>
      <c r="D21" s="307" t="str">
        <f>IF(Restitution!C7=0,IF(Restitution!B7="NC", "Non concerné",""),Restitution!C7)</f>
        <v>Non concerné</v>
      </c>
      <c r="E21" s="237"/>
      <c r="F21" s="316"/>
      <c r="K21" s="360"/>
      <c r="L21" s="360"/>
      <c r="M21" s="360"/>
      <c r="N21" s="360"/>
      <c r="O21" s="360"/>
      <c r="P21" s="360"/>
      <c r="Q21" s="360"/>
      <c r="R21" s="360"/>
      <c r="S21" s="360"/>
      <c r="T21" s="360"/>
      <c r="U21" s="360"/>
      <c r="V21" s="360"/>
    </row>
    <row r="22" spans="2:22" s="315" customFormat="1" x14ac:dyDescent="0.25">
      <c r="B22" s="379" t="s">
        <v>109</v>
      </c>
      <c r="C22" s="385"/>
      <c r="D22" s="307" t="str">
        <f>IF(Restitution!C8=0,IF(Restitution!B8="NC", "Non concerné",""),Restitution!C8)</f>
        <v>Non concerné</v>
      </c>
      <c r="E22" s="237"/>
      <c r="F22" s="316"/>
      <c r="K22" s="360"/>
      <c r="L22" s="360"/>
      <c r="M22" s="360"/>
      <c r="N22" s="360"/>
      <c r="O22" s="360"/>
      <c r="P22" s="360"/>
      <c r="Q22" s="360"/>
      <c r="R22" s="360"/>
      <c r="S22" s="360"/>
      <c r="T22" s="360"/>
      <c r="U22" s="360"/>
      <c r="V22" s="360"/>
    </row>
    <row r="23" spans="2:22" s="315" customFormat="1" x14ac:dyDescent="0.25">
      <c r="B23" s="379" t="s">
        <v>26</v>
      </c>
      <c r="C23" s="385"/>
      <c r="D23" s="307" t="str">
        <f>IF(Restitution!C9=0,IF(Restitution!B9="NC", "Non concerné",""),Restitution!C9)</f>
        <v>Suivi et pilotage des demandes d'enquetes facilitant ainsi la gestion des contrôles.</v>
      </c>
      <c r="E23" s="237"/>
      <c r="F23" s="316"/>
      <c r="K23" s="360"/>
      <c r="L23" s="360"/>
      <c r="M23" s="360"/>
      <c r="N23" s="360"/>
      <c r="O23" s="360"/>
      <c r="P23" s="360"/>
      <c r="Q23" s="360"/>
      <c r="R23" s="360"/>
      <c r="S23" s="360"/>
      <c r="T23" s="360"/>
      <c r="U23" s="360"/>
      <c r="V23" s="360"/>
    </row>
    <row r="24" spans="2:22" s="315" customFormat="1" x14ac:dyDescent="0.25">
      <c r="B24" s="379"/>
      <c r="C24" s="385"/>
      <c r="D24" s="307"/>
      <c r="E24" s="237"/>
      <c r="F24" s="316"/>
      <c r="K24" s="360"/>
      <c r="L24" s="360"/>
      <c r="M24" s="360"/>
      <c r="N24" s="360"/>
      <c r="O24" s="360"/>
      <c r="P24" s="360"/>
      <c r="Q24" s="360"/>
      <c r="R24" s="360"/>
      <c r="S24" s="360"/>
      <c r="T24" s="360"/>
      <c r="U24" s="360"/>
      <c r="V24" s="360"/>
    </row>
    <row r="25" spans="2:22" s="315" customFormat="1" ht="15.75" x14ac:dyDescent="0.25">
      <c r="B25" s="377" t="s">
        <v>115</v>
      </c>
      <c r="C25" s="384">
        <f>ROUND(Restitution!B10,1)</f>
        <v>0.2</v>
      </c>
      <c r="D25" s="378"/>
      <c r="E25" s="237"/>
      <c r="F25" s="314"/>
      <c r="K25" s="360"/>
      <c r="L25" s="360"/>
      <c r="M25" s="360"/>
      <c r="N25" s="360"/>
      <c r="O25" s="360"/>
      <c r="P25" s="360"/>
      <c r="Q25" s="360"/>
      <c r="R25" s="360"/>
      <c r="S25" s="360"/>
      <c r="T25" s="360"/>
      <c r="U25" s="360"/>
      <c r="V25" s="360"/>
    </row>
    <row r="26" spans="2:22" s="315" customFormat="1" ht="15.75" x14ac:dyDescent="0.25">
      <c r="B26" s="379" t="s">
        <v>147</v>
      </c>
      <c r="C26" s="386"/>
      <c r="D26" s="307" t="str">
        <f>IF(Restitution!C11=0,IF(Restitution!B11="NC", "Non concerné",""),Restitution!C11)</f>
        <v/>
      </c>
      <c r="E26" s="237"/>
      <c r="F26" s="314"/>
      <c r="K26" s="360"/>
      <c r="L26" s="360"/>
      <c r="M26" s="360"/>
      <c r="N26" s="360"/>
      <c r="O26" s="360"/>
      <c r="P26" s="360"/>
      <c r="Q26" s="360"/>
      <c r="R26" s="360"/>
      <c r="S26" s="360"/>
      <c r="T26" s="360"/>
      <c r="U26" s="360"/>
      <c r="V26" s="360"/>
    </row>
    <row r="27" spans="2:22" s="315" customFormat="1" ht="15.75" x14ac:dyDescent="0.25">
      <c r="B27" s="379" t="s">
        <v>101</v>
      </c>
      <c r="C27" s="386"/>
      <c r="D27" s="307" t="str">
        <f>IF(Restitution!C12=0,IF(Restitution!B12="NC", "Non concerné",""),Restitution!C12)</f>
        <v/>
      </c>
      <c r="E27" s="237"/>
      <c r="F27" s="314"/>
      <c r="K27" s="360"/>
      <c r="L27" s="360"/>
      <c r="M27" s="360"/>
      <c r="N27" s="360"/>
      <c r="O27" s="360"/>
      <c r="P27" s="360"/>
      <c r="Q27" s="360"/>
      <c r="R27" s="360"/>
      <c r="S27" s="360"/>
      <c r="T27" s="360"/>
      <c r="U27" s="360"/>
      <c r="V27" s="360"/>
    </row>
    <row r="28" spans="2:22" s="315" customFormat="1" ht="15.75" x14ac:dyDescent="0.25">
      <c r="B28" s="379"/>
      <c r="C28" s="386"/>
      <c r="D28" s="380"/>
      <c r="E28" s="237"/>
      <c r="F28" s="314"/>
      <c r="K28" s="360"/>
      <c r="L28" s="360"/>
      <c r="M28" s="360"/>
      <c r="N28" s="360"/>
      <c r="O28" s="360"/>
      <c r="P28" s="360"/>
      <c r="Q28" s="360"/>
      <c r="R28" s="360"/>
      <c r="S28" s="360"/>
      <c r="T28" s="360"/>
      <c r="U28" s="360"/>
      <c r="V28" s="360"/>
    </row>
    <row r="29" spans="2:22" s="315" customFormat="1" ht="15.75" x14ac:dyDescent="0.25">
      <c r="B29" s="377" t="s">
        <v>168</v>
      </c>
      <c r="C29" s="384">
        <f>ROUND(Restitution!B13,1)</f>
        <v>1.5</v>
      </c>
      <c r="D29" s="378"/>
      <c r="E29" s="258"/>
      <c r="F29" s="314"/>
      <c r="K29" s="360"/>
      <c r="L29" s="360"/>
      <c r="M29" s="360"/>
      <c r="N29" s="360"/>
      <c r="O29" s="360"/>
      <c r="P29" s="360"/>
      <c r="Q29" s="360"/>
      <c r="R29" s="360"/>
      <c r="S29" s="360"/>
      <c r="T29" s="360"/>
      <c r="U29" s="360"/>
      <c r="V29" s="360"/>
    </row>
    <row r="30" spans="2:22" s="315" customFormat="1" ht="15.75" x14ac:dyDescent="0.25">
      <c r="B30" s="379" t="s">
        <v>169</v>
      </c>
      <c r="C30" s="386"/>
      <c r="D30" s="307" t="str">
        <f>IF(Restitution!C14=0,IF(Restitution!B14="NC", "Non concerné",""),Restitution!C14)</f>
        <v/>
      </c>
      <c r="E30" s="237"/>
      <c r="F30" s="314"/>
      <c r="K30" s="360"/>
      <c r="L30" s="360"/>
      <c r="M30" s="360"/>
      <c r="N30" s="360"/>
      <c r="O30" s="360"/>
      <c r="P30" s="360"/>
      <c r="Q30" s="360"/>
      <c r="R30" s="360"/>
      <c r="S30" s="360"/>
      <c r="T30" s="360"/>
      <c r="U30" s="360"/>
      <c r="V30" s="360"/>
    </row>
    <row r="31" spans="2:22" s="315" customFormat="1" ht="15.75" x14ac:dyDescent="0.25">
      <c r="B31" s="379" t="s">
        <v>170</v>
      </c>
      <c r="C31" s="386"/>
      <c r="D31" s="307" t="str">
        <f>IF(Restitution!C15=0,IF(Restitution!B15="NC", "Non concerné",""),Restitution!C15)</f>
        <v/>
      </c>
      <c r="E31" s="268"/>
      <c r="F31" s="314"/>
      <c r="K31" s="360"/>
      <c r="L31" s="360"/>
      <c r="M31" s="360"/>
      <c r="N31" s="360"/>
      <c r="O31" s="360"/>
      <c r="P31" s="360"/>
      <c r="Q31" s="360"/>
      <c r="R31" s="360"/>
      <c r="S31" s="360"/>
      <c r="T31" s="360"/>
      <c r="U31" s="360"/>
      <c r="V31" s="360"/>
    </row>
    <row r="32" spans="2:22" s="315" customFormat="1" ht="15.75" x14ac:dyDescent="0.25">
      <c r="B32" s="379" t="s">
        <v>171</v>
      </c>
      <c r="C32" s="386"/>
      <c r="D32" s="307" t="str">
        <f>IF(Restitution!C16=0,IF(Restitution!B16="NC", "Non concerné",""),Restitution!C16)</f>
        <v/>
      </c>
      <c r="E32" s="237"/>
      <c r="F32" s="314"/>
      <c r="K32" s="360"/>
      <c r="L32" s="360"/>
      <c r="M32" s="360"/>
      <c r="N32" s="360"/>
      <c r="O32" s="360"/>
      <c r="P32" s="360"/>
      <c r="Q32" s="360"/>
      <c r="R32" s="360"/>
      <c r="S32" s="360"/>
      <c r="T32" s="360"/>
      <c r="U32" s="360"/>
      <c r="V32" s="360"/>
    </row>
    <row r="33" spans="2:22" s="315" customFormat="1" ht="15.75" x14ac:dyDescent="0.25">
      <c r="B33" s="379" t="s">
        <v>164</v>
      </c>
      <c r="C33" s="386"/>
      <c r="D33" s="307" t="str">
        <f>IF(Restitution!C17=0,IF(Restitution!B17="NC", "Non concerné",""),Restitution!C17)</f>
        <v/>
      </c>
      <c r="E33" s="237"/>
      <c r="F33" s="314"/>
      <c r="K33" s="360"/>
      <c r="L33" s="360"/>
      <c r="M33" s="360"/>
      <c r="N33" s="360"/>
      <c r="O33" s="360"/>
      <c r="P33" s="360"/>
      <c r="Q33" s="360"/>
      <c r="R33" s="360"/>
      <c r="S33" s="360"/>
      <c r="T33" s="360"/>
      <c r="U33" s="360"/>
      <c r="V33" s="360"/>
    </row>
    <row r="34" spans="2:22" s="315" customFormat="1" ht="15.75" x14ac:dyDescent="0.25">
      <c r="B34" s="379"/>
      <c r="C34" s="386"/>
      <c r="D34" s="380"/>
      <c r="E34" s="237"/>
      <c r="F34" s="314"/>
      <c r="K34" s="360"/>
      <c r="L34" s="360"/>
      <c r="M34" s="360"/>
      <c r="N34" s="360"/>
      <c r="O34" s="360"/>
      <c r="P34" s="360"/>
      <c r="Q34" s="360"/>
      <c r="R34" s="360"/>
      <c r="S34" s="360"/>
      <c r="T34" s="360"/>
      <c r="U34" s="360"/>
      <c r="V34" s="360"/>
    </row>
    <row r="35" spans="2:22" s="315" customFormat="1" ht="15.75" x14ac:dyDescent="0.25">
      <c r="B35" s="377" t="s">
        <v>248</v>
      </c>
      <c r="C35" s="384">
        <f>ROUND(Restitution!B18,1)</f>
        <v>0</v>
      </c>
      <c r="D35" s="378"/>
      <c r="E35" s="237"/>
      <c r="F35" s="314"/>
      <c r="K35" s="360"/>
      <c r="L35" s="360"/>
      <c r="M35" s="360"/>
      <c r="N35" s="360"/>
      <c r="O35" s="360"/>
      <c r="P35" s="360"/>
      <c r="Q35" s="360"/>
      <c r="R35" s="360"/>
      <c r="S35" s="360"/>
      <c r="T35" s="360"/>
      <c r="U35" s="360"/>
      <c r="V35" s="360"/>
    </row>
    <row r="36" spans="2:22" s="315" customFormat="1" ht="15.75" x14ac:dyDescent="0.25">
      <c r="B36" s="379" t="s">
        <v>4</v>
      </c>
      <c r="C36" s="386"/>
      <c r="D36" s="308" t="str">
        <f>IF(Restitution!C19=0,IF(Restitution!B19="NC", "Non concerné",""),Restitution!C19)</f>
        <v/>
      </c>
      <c r="E36" s="237"/>
      <c r="F36" s="314"/>
      <c r="K36" s="360"/>
      <c r="L36" s="360"/>
      <c r="M36" s="360"/>
      <c r="N36" s="360"/>
      <c r="O36" s="360"/>
      <c r="P36" s="360"/>
      <c r="Q36" s="360"/>
      <c r="R36" s="360"/>
      <c r="S36" s="360"/>
      <c r="T36" s="360"/>
      <c r="U36" s="360"/>
      <c r="V36" s="360"/>
    </row>
    <row r="37" spans="2:22" s="315" customFormat="1" ht="15.75" x14ac:dyDescent="0.25">
      <c r="B37" s="379" t="s">
        <v>6</v>
      </c>
      <c r="C37" s="386"/>
      <c r="D37" s="308" t="str">
        <f>IF(Restitution!C20=0,IF(Restitution!B20="NC", "Non concerné",""),Restitution!C20)</f>
        <v>Non concerné</v>
      </c>
      <c r="E37" s="237"/>
      <c r="F37" s="314"/>
      <c r="K37" s="360"/>
      <c r="L37" s="360"/>
      <c r="M37" s="360"/>
      <c r="N37" s="360"/>
      <c r="O37" s="360"/>
      <c r="P37" s="360"/>
      <c r="Q37" s="360"/>
      <c r="R37" s="360"/>
      <c r="S37" s="360"/>
      <c r="T37" s="360"/>
      <c r="U37" s="360"/>
      <c r="V37" s="360"/>
    </row>
    <row r="38" spans="2:22" s="315" customFormat="1" ht="15.75" x14ac:dyDescent="0.25">
      <c r="B38" s="379" t="s">
        <v>110</v>
      </c>
      <c r="C38" s="386"/>
      <c r="D38" s="308" t="str">
        <f>IF(Restitution!C21=0,IF(Restitution!B21="NC", "Non concerné",""),Restitution!C21)</f>
        <v>Non concerné</v>
      </c>
      <c r="E38" s="258"/>
      <c r="F38" s="314"/>
      <c r="K38" s="360"/>
      <c r="L38" s="360"/>
      <c r="M38" s="360"/>
      <c r="N38" s="360"/>
      <c r="O38" s="360"/>
      <c r="P38" s="360"/>
      <c r="Q38" s="360"/>
      <c r="R38" s="360"/>
      <c r="S38" s="360"/>
      <c r="T38" s="360"/>
      <c r="U38" s="360"/>
      <c r="V38" s="360"/>
    </row>
    <row r="39" spans="2:22" s="315" customFormat="1" ht="15.75" x14ac:dyDescent="0.25">
      <c r="B39" s="379"/>
      <c r="C39" s="386"/>
      <c r="D39" s="308"/>
      <c r="E39" s="258"/>
      <c r="F39" s="314"/>
      <c r="K39" s="360"/>
      <c r="L39" s="360"/>
      <c r="M39" s="360"/>
      <c r="N39" s="360"/>
      <c r="O39" s="360"/>
      <c r="P39" s="360"/>
      <c r="Q39" s="360"/>
      <c r="R39" s="360"/>
      <c r="S39" s="360"/>
      <c r="T39" s="360"/>
      <c r="U39" s="360"/>
      <c r="V39" s="360"/>
    </row>
    <row r="40" spans="2:22" s="315" customFormat="1" ht="15.75" x14ac:dyDescent="0.25">
      <c r="B40" s="377" t="s">
        <v>247</v>
      </c>
      <c r="C40" s="384">
        <f>ROUND(Restitution!B22,1)</f>
        <v>2</v>
      </c>
      <c r="D40" s="378"/>
      <c r="E40" s="317"/>
      <c r="F40" s="314"/>
      <c r="K40" s="360"/>
      <c r="L40" s="360"/>
      <c r="M40" s="360"/>
      <c r="N40" s="360"/>
      <c r="O40" s="360"/>
      <c r="P40" s="360"/>
      <c r="Q40" s="360"/>
      <c r="R40" s="360"/>
      <c r="S40" s="360"/>
      <c r="T40" s="360"/>
      <c r="U40" s="360"/>
      <c r="V40" s="360"/>
    </row>
    <row r="41" spans="2:22" s="315" customFormat="1" x14ac:dyDescent="0.2">
      <c r="B41" s="381" t="str">
        <f>'Maîtrise du projet'!B21</f>
        <v>Maîtrise des risques liés à la gestion du projet métier</v>
      </c>
      <c r="C41" s="354">
        <f>Restitution!B23</f>
        <v>2.5714285714285716</v>
      </c>
      <c r="D41" s="308" t="str">
        <f>IF(Restitution!C23=0,IF(Restitution!B23="NC", "Non concerné",""),Restitution!C23)</f>
        <v/>
      </c>
      <c r="E41" s="318"/>
      <c r="F41" s="314"/>
      <c r="K41" s="360"/>
      <c r="L41" s="360"/>
      <c r="M41" s="360"/>
      <c r="N41" s="360"/>
      <c r="O41" s="360"/>
      <c r="P41" s="360"/>
      <c r="Q41" s="360"/>
      <c r="R41" s="360"/>
      <c r="S41" s="360"/>
      <c r="T41" s="360"/>
      <c r="U41" s="360"/>
      <c r="V41" s="360"/>
    </row>
    <row r="42" spans="2:22" s="315" customFormat="1" x14ac:dyDescent="0.2">
      <c r="B42" s="381" t="str">
        <f>'Maîtrise du projet'!B40</f>
        <v>Maîtrise des risques juridiques et réglementaires</v>
      </c>
      <c r="C42" s="354">
        <f>Restitution!B24</f>
        <v>2</v>
      </c>
      <c r="D42" s="308" t="str">
        <f>IF(Restitution!C24=0,IF(Restitution!B24="NC", "Non concerné",""),Restitution!C24)</f>
        <v/>
      </c>
      <c r="E42" s="318"/>
      <c r="F42" s="314"/>
      <c r="K42" s="360"/>
      <c r="L42" s="360"/>
      <c r="M42" s="360"/>
      <c r="N42" s="360"/>
      <c r="O42" s="360"/>
      <c r="P42" s="360"/>
      <c r="Q42" s="360"/>
      <c r="R42" s="360"/>
      <c r="S42" s="360"/>
      <c r="T42" s="360"/>
      <c r="U42" s="360"/>
      <c r="V42" s="360"/>
    </row>
    <row r="43" spans="2:22" s="315" customFormat="1" ht="30" x14ac:dyDescent="0.2">
      <c r="B43" s="379" t="str">
        <f>'Maîtrise du projet'!B51</f>
        <v>Niveau d'acceptation par les utilisateurs et maîtrise des risques de déploiement</v>
      </c>
      <c r="C43" s="354">
        <f>Restitution!B25</f>
        <v>1.5</v>
      </c>
      <c r="D43" s="308" t="str">
        <f>IF(Restitution!C25=0,IF(Restitution!B25="NC", "Non concerné",""),Restitution!C25)</f>
        <v/>
      </c>
      <c r="E43" s="318"/>
      <c r="F43" s="314"/>
      <c r="K43" s="360"/>
      <c r="L43" s="360"/>
      <c r="M43" s="360"/>
      <c r="N43" s="360"/>
      <c r="O43" s="360"/>
      <c r="P43" s="360"/>
      <c r="Q43" s="360"/>
      <c r="R43" s="360"/>
      <c r="S43" s="360"/>
      <c r="T43" s="360"/>
      <c r="U43" s="360"/>
      <c r="V43" s="360"/>
    </row>
    <row r="44" spans="2:22" s="315" customFormat="1" ht="16.5" thickBot="1" x14ac:dyDescent="0.25">
      <c r="B44" s="382"/>
      <c r="C44" s="387"/>
      <c r="D44" s="383"/>
      <c r="E44" s="318"/>
      <c r="F44" s="314"/>
      <c r="K44" s="360"/>
      <c r="L44" s="360"/>
      <c r="M44" s="360"/>
      <c r="N44" s="360"/>
      <c r="O44" s="360"/>
      <c r="P44" s="360"/>
      <c r="Q44" s="360"/>
      <c r="R44" s="360"/>
      <c r="S44" s="360"/>
      <c r="T44" s="360"/>
      <c r="U44" s="360"/>
      <c r="V44" s="360"/>
    </row>
  </sheetData>
  <sheetProtection password="CEA2" sheet="1" objects="1" scenarios="1" formatCells="0" formatColumns="0" formatRows="0"/>
  <mergeCells count="10">
    <mergeCell ref="F10:H10"/>
    <mergeCell ref="B2:D9"/>
    <mergeCell ref="F2:H2"/>
    <mergeCell ref="F3:H3"/>
    <mergeCell ref="F4:H4"/>
    <mergeCell ref="F5:H5"/>
    <mergeCell ref="F6:H6"/>
    <mergeCell ref="F7:H7"/>
    <mergeCell ref="F8:H8"/>
    <mergeCell ref="F9:H9"/>
  </mergeCells>
  <hyperlinks>
    <hyperlink ref="F3:H3" location="Sommaire!A1" tooltip="Aller vers onglet Sommaire" display="Sommaire"/>
    <hyperlink ref="F4:H4" location="'Gestion du risque'!A1" tooltip="Aller vers onglet Gestion du risque" display="Gestion du risque"/>
    <hyperlink ref="F5:H5" location="'Service aux publics'!A1" tooltip="Aller vers onglet Service aux publics" display="Service aux publics"/>
    <hyperlink ref="F6:H6" location="Efficience!A1" tooltip="Aller vers onglet Efficience" display="Efficience"/>
    <hyperlink ref="F7:H7" location="'Nécessité du projet'!A1" tooltip="Aller vers onglet Nécessité du projet" display="Nécessité du projet"/>
    <hyperlink ref="F8:H8" location="'Maîtrise du projet'!A1" display="Acceptation et déploiement"/>
  </hyperlinks>
  <pageMargins left="0.70866141732283472" right="0.70866141732283472" top="0.74803149606299213" bottom="0.74803149606299213" header="0.31496062992125984" footer="0.31496062992125984"/>
  <pageSetup paperSize="9" scale="60" fitToHeight="0" orientation="landscape" r:id="rId1"/>
  <rowBreaks count="1" manualBreakCount="1">
    <brk id="13" max="7" man="1"/>
  </rowBreaks>
  <ignoredErrors>
    <ignoredError sqref="D19:D23 D26:D27 D30:D33 D36:D38" unlockedFormula="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13</vt:i4>
      </vt:variant>
    </vt:vector>
  </HeadingPairs>
  <TitlesOfParts>
    <vt:vector size="21" baseType="lpstr">
      <vt:lpstr>Sommaire</vt:lpstr>
      <vt:lpstr>Gestion du risque</vt:lpstr>
      <vt:lpstr>Service aux publics</vt:lpstr>
      <vt:lpstr>Efficience</vt:lpstr>
      <vt:lpstr>Nécessité du projet</vt:lpstr>
      <vt:lpstr>Maîtrise du projet</vt:lpstr>
      <vt:lpstr>Restitution</vt:lpstr>
      <vt:lpstr>Restitution graphique</vt:lpstr>
      <vt:lpstr>Efficience!Impression_des_titres</vt:lpstr>
      <vt:lpstr>'Gestion du risque'!Impression_des_titres</vt:lpstr>
      <vt:lpstr>'Maîtrise du projet'!Impression_des_titres</vt:lpstr>
      <vt:lpstr>'Nécessité du projet'!Impression_des_titres</vt:lpstr>
      <vt:lpstr>'Restitution graphique'!Impression_des_titres</vt:lpstr>
      <vt:lpstr>'Service aux publics'!Impression_des_titres</vt:lpstr>
      <vt:lpstr>Efficience!Zone_d_impression</vt:lpstr>
      <vt:lpstr>'Gestion du risque'!Zone_d_impression</vt:lpstr>
      <vt:lpstr>'Maîtrise du projet'!Zone_d_impression</vt:lpstr>
      <vt:lpstr>'Nécessité du projet'!Zone_d_impression</vt:lpstr>
      <vt:lpstr>'Restitution graphique'!Zone_d_impression</vt:lpstr>
      <vt:lpstr>'Service aux publics'!Zone_d_impression</vt:lpstr>
      <vt:lpstr>Sommaire!Zone_d_impression</vt:lpstr>
    </vt:vector>
  </TitlesOfParts>
  <Company>CNAMTS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LEHEUP Laurence</dc:creator>
  <cp:lastModifiedBy>VALLET LUC</cp:lastModifiedBy>
  <cp:lastPrinted>2014-11-25T17:07:41Z</cp:lastPrinted>
  <dcterms:created xsi:type="dcterms:W3CDTF">2013-06-03T11:53:51Z</dcterms:created>
  <dcterms:modified xsi:type="dcterms:W3CDTF">2017-10-20T06:53:29Z</dcterms:modified>
</cp:coreProperties>
</file>