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7140" activeTab="5"/>
  </bookViews>
  <sheets>
    <sheet name="Lisez-moi" sheetId="9" r:id="rId1"/>
    <sheet name="Règles de gestion" sheetId="6" r:id="rId2"/>
    <sheet name="NGAP" sheetId="1" r:id="rId3"/>
    <sheet name="CCAM" sheetId="3" r:id="rId4"/>
    <sheet name="Majorations" sheetId="8" r:id="rId5"/>
    <sheet name="Association Actes-Règles" sheetId="7" r:id="rId6"/>
    <sheet name="Exemple de facturation" sheetId="2" state="hidden" r:id="rId7"/>
    <sheet name="Données" sheetId="4" r:id="rId8"/>
    <sheet name="Feuil1" sheetId="10" r:id="rId9"/>
  </sheets>
  <definedNames>
    <definedName name="_xlnm._FilterDatabase" localSheetId="5" hidden="1">'Association Actes-Règles'!$A$1:$Y$501</definedName>
    <definedName name="_xlnm._FilterDatabase" localSheetId="3" hidden="1">CCAM!$A$1:$M$120</definedName>
    <definedName name="_xlnm._FilterDatabase" localSheetId="2" hidden="1">NGAP!$A$1:$P$18</definedName>
    <definedName name="Catégorie_règle">Données!$B$3:$B$7</definedName>
    <definedName name="Tab_Memo">CCAM!$A$45:$A$120</definedName>
    <definedName name="Tab_TB">Données!#REF!</definedName>
    <definedName name="Tarifs_Conventionnels">#REF!</definedName>
    <definedName name="_xlnm.Print_Area" localSheetId="5">'Association Actes-Règles'!$A$1:$Y$501</definedName>
    <definedName name="_xlnm.Print_Area" localSheetId="1">'Règles de gestion'!$A$1:$D$27</definedName>
  </definedNames>
  <calcPr calcId="145621"/>
</workbook>
</file>

<file path=xl/calcChain.xml><?xml version="1.0" encoding="utf-8"?>
<calcChain xmlns="http://schemas.openxmlformats.org/spreadsheetml/2006/main">
  <c r="A70" i="7" l="1"/>
  <c r="F70" i="7" s="1"/>
  <c r="B70" i="7"/>
  <c r="C70" i="7"/>
  <c r="E70" i="7" s="1"/>
  <c r="D70" i="7"/>
  <c r="G70" i="7"/>
  <c r="H70" i="7"/>
  <c r="I70" i="7"/>
  <c r="J70" i="7"/>
  <c r="K70" i="7"/>
  <c r="L70" i="7"/>
  <c r="M70" i="7"/>
  <c r="N70" i="7"/>
  <c r="R70" i="7"/>
  <c r="S70" i="7"/>
  <c r="U70" i="7"/>
  <c r="V70" i="7"/>
  <c r="W70" i="7"/>
  <c r="X70" i="7"/>
  <c r="Y70" i="7"/>
  <c r="Q70" i="7" l="1"/>
  <c r="P70" i="7"/>
  <c r="O70" i="7"/>
  <c r="T70" i="7"/>
  <c r="B20" i="7"/>
  <c r="D138" i="7" l="1"/>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18" i="4" l="1"/>
  <c r="E19" i="4"/>
  <c r="D17" i="4"/>
  <c r="E18" i="4" s="1"/>
  <c r="E17" i="4"/>
  <c r="D16" i="4"/>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A137" i="7" l="1"/>
  <c r="F137" i="7" s="1"/>
  <c r="B137" i="7"/>
  <c r="M137" i="7" s="1"/>
  <c r="C137" i="7"/>
  <c r="G137" i="7"/>
  <c r="H137" i="7"/>
  <c r="L137" i="7" s="1"/>
  <c r="I137" i="7"/>
  <c r="J137" i="7"/>
  <c r="K137" i="7"/>
  <c r="N137" i="7"/>
  <c r="R137" i="7"/>
  <c r="U137" i="7"/>
  <c r="V137" i="7"/>
  <c r="W137" i="7"/>
  <c r="S137" i="7"/>
  <c r="X137" i="7"/>
  <c r="Y137" i="7"/>
  <c r="A136" i="7"/>
  <c r="F136" i="7" s="1"/>
  <c r="B136" i="7"/>
  <c r="M136" i="7" s="1"/>
  <c r="C136" i="7"/>
  <c r="G136" i="7"/>
  <c r="H136" i="7"/>
  <c r="I136" i="7"/>
  <c r="J136" i="7"/>
  <c r="K136" i="7"/>
  <c r="L136" i="7"/>
  <c r="N136" i="7"/>
  <c r="R136" i="7"/>
  <c r="U136" i="7"/>
  <c r="V136" i="7"/>
  <c r="W136" i="7"/>
  <c r="S136" i="7"/>
  <c r="X136" i="7"/>
  <c r="Y136" i="7"/>
  <c r="A135" i="7"/>
  <c r="F135" i="7" s="1"/>
  <c r="Q135" i="7" s="1"/>
  <c r="B135" i="7"/>
  <c r="M135" i="7" s="1"/>
  <c r="C135" i="7"/>
  <c r="G135" i="7"/>
  <c r="H135" i="7"/>
  <c r="I135" i="7"/>
  <c r="J135" i="7"/>
  <c r="K135" i="7"/>
  <c r="L135" i="7"/>
  <c r="N135" i="7"/>
  <c r="R135" i="7"/>
  <c r="U135" i="7"/>
  <c r="V135" i="7"/>
  <c r="W135" i="7"/>
  <c r="S135" i="7"/>
  <c r="X135" i="7"/>
  <c r="Y135" i="7"/>
  <c r="A134" i="7"/>
  <c r="F134" i="7" s="1"/>
  <c r="Q134" i="7" s="1"/>
  <c r="B134" i="7"/>
  <c r="M134" i="7" s="1"/>
  <c r="C134" i="7"/>
  <c r="G134" i="7"/>
  <c r="H134" i="7"/>
  <c r="I134" i="7"/>
  <c r="J134" i="7"/>
  <c r="K134" i="7"/>
  <c r="L134" i="7"/>
  <c r="N134" i="7"/>
  <c r="R134" i="7"/>
  <c r="U134" i="7"/>
  <c r="V134" i="7"/>
  <c r="W134" i="7"/>
  <c r="S134" i="7"/>
  <c r="X134" i="7"/>
  <c r="Y134" i="7"/>
  <c r="A133" i="7"/>
  <c r="F133" i="7" s="1"/>
  <c r="Q133" i="7" s="1"/>
  <c r="B133" i="7"/>
  <c r="M133" i="7" s="1"/>
  <c r="C133" i="7"/>
  <c r="G133" i="7"/>
  <c r="H133" i="7"/>
  <c r="I133" i="7"/>
  <c r="J133" i="7"/>
  <c r="K133" i="7"/>
  <c r="L133" i="7"/>
  <c r="N133" i="7"/>
  <c r="R133" i="7"/>
  <c r="U133" i="7"/>
  <c r="V133" i="7"/>
  <c r="W133" i="7"/>
  <c r="S133" i="7"/>
  <c r="X133" i="7"/>
  <c r="Y133" i="7"/>
  <c r="A129" i="7"/>
  <c r="F129" i="7" s="1"/>
  <c r="B129" i="7"/>
  <c r="M129" i="7" s="1"/>
  <c r="C129" i="7"/>
  <c r="G129" i="7"/>
  <c r="H129" i="7"/>
  <c r="I129" i="7"/>
  <c r="J129" i="7"/>
  <c r="K129" i="7"/>
  <c r="L129" i="7"/>
  <c r="N129" i="7"/>
  <c r="R129" i="7"/>
  <c r="U129" i="7"/>
  <c r="V129" i="7"/>
  <c r="W129" i="7"/>
  <c r="S129" i="7"/>
  <c r="X129" i="7"/>
  <c r="Y129" i="7"/>
  <c r="A130" i="7"/>
  <c r="F130" i="7" s="1"/>
  <c r="B130" i="7"/>
  <c r="M130" i="7" s="1"/>
  <c r="C130" i="7"/>
  <c r="G130" i="7"/>
  <c r="H130" i="7"/>
  <c r="I130" i="7"/>
  <c r="J130" i="7"/>
  <c r="K130" i="7"/>
  <c r="L130" i="7"/>
  <c r="N130" i="7"/>
  <c r="R130" i="7"/>
  <c r="U130" i="7"/>
  <c r="V130" i="7"/>
  <c r="W130" i="7"/>
  <c r="S130" i="7"/>
  <c r="X130" i="7"/>
  <c r="Y130" i="7"/>
  <c r="A131" i="7"/>
  <c r="F131" i="7" s="1"/>
  <c r="O131" i="7" s="1"/>
  <c r="B131" i="7"/>
  <c r="M131" i="7" s="1"/>
  <c r="C131" i="7"/>
  <c r="D131" i="7" s="1"/>
  <c r="G131" i="7"/>
  <c r="H131" i="7"/>
  <c r="I131" i="7"/>
  <c r="J131" i="7"/>
  <c r="K131" i="7"/>
  <c r="L131" i="7"/>
  <c r="N131" i="7"/>
  <c r="R131" i="7"/>
  <c r="U131" i="7"/>
  <c r="V131" i="7"/>
  <c r="W131" i="7"/>
  <c r="S131" i="7"/>
  <c r="X131" i="7"/>
  <c r="Y131" i="7"/>
  <c r="A132" i="7"/>
  <c r="F132" i="7" s="1"/>
  <c r="B132" i="7"/>
  <c r="M132" i="7" s="1"/>
  <c r="C132" i="7"/>
  <c r="G132" i="7"/>
  <c r="H132" i="7"/>
  <c r="I132" i="7"/>
  <c r="J132" i="7"/>
  <c r="K132" i="7"/>
  <c r="L132" i="7"/>
  <c r="N132" i="7"/>
  <c r="R132" i="7"/>
  <c r="U132" i="7"/>
  <c r="V132" i="7"/>
  <c r="W132" i="7"/>
  <c r="S132" i="7"/>
  <c r="X132" i="7"/>
  <c r="Y132" i="7"/>
  <c r="A121" i="7"/>
  <c r="F121" i="7" s="1"/>
  <c r="B121" i="7"/>
  <c r="M121" i="7" s="1"/>
  <c r="C121" i="7"/>
  <c r="G121" i="7"/>
  <c r="H121" i="7"/>
  <c r="I121" i="7"/>
  <c r="J121" i="7"/>
  <c r="K121" i="7"/>
  <c r="L121" i="7"/>
  <c r="N121" i="7"/>
  <c r="R121" i="7"/>
  <c r="U121" i="7"/>
  <c r="V121" i="7"/>
  <c r="W121" i="7"/>
  <c r="S121" i="7"/>
  <c r="X121" i="7"/>
  <c r="Y121" i="7"/>
  <c r="A122" i="7"/>
  <c r="F122" i="7" s="1"/>
  <c r="B122" i="7"/>
  <c r="M122" i="7" s="1"/>
  <c r="C122" i="7"/>
  <c r="G122" i="7"/>
  <c r="H122" i="7"/>
  <c r="I122" i="7"/>
  <c r="J122" i="7"/>
  <c r="K122" i="7"/>
  <c r="L122" i="7"/>
  <c r="N122" i="7"/>
  <c r="R122" i="7"/>
  <c r="U122" i="7"/>
  <c r="V122" i="7"/>
  <c r="W122" i="7"/>
  <c r="S122" i="7"/>
  <c r="X122" i="7"/>
  <c r="Y122" i="7"/>
  <c r="A123" i="7"/>
  <c r="F123" i="7" s="1"/>
  <c r="O123" i="7" s="1"/>
  <c r="B123" i="7"/>
  <c r="M123" i="7" s="1"/>
  <c r="C123" i="7"/>
  <c r="G123" i="7"/>
  <c r="H123" i="7"/>
  <c r="L123" i="7" s="1"/>
  <c r="I123" i="7"/>
  <c r="J123" i="7"/>
  <c r="K123" i="7"/>
  <c r="N123" i="7"/>
  <c r="R123" i="7"/>
  <c r="U123" i="7"/>
  <c r="V123" i="7"/>
  <c r="W123" i="7"/>
  <c r="S123" i="7"/>
  <c r="X123" i="7"/>
  <c r="Y123" i="7"/>
  <c r="A124" i="7"/>
  <c r="F124" i="7" s="1"/>
  <c r="B124" i="7"/>
  <c r="M124" i="7" s="1"/>
  <c r="C124" i="7"/>
  <c r="G124" i="7"/>
  <c r="H124" i="7"/>
  <c r="I124" i="7"/>
  <c r="J124" i="7"/>
  <c r="K124" i="7"/>
  <c r="L124" i="7"/>
  <c r="N124" i="7"/>
  <c r="R124" i="7"/>
  <c r="U124" i="7"/>
  <c r="V124" i="7"/>
  <c r="W124" i="7"/>
  <c r="S124" i="7"/>
  <c r="X124" i="7"/>
  <c r="Y124" i="7"/>
  <c r="A125" i="7"/>
  <c r="F125" i="7" s="1"/>
  <c r="B125" i="7"/>
  <c r="M125" i="7" s="1"/>
  <c r="C125" i="7"/>
  <c r="G125" i="7"/>
  <c r="H125" i="7"/>
  <c r="I125" i="7"/>
  <c r="J125" i="7"/>
  <c r="K125" i="7"/>
  <c r="L125" i="7"/>
  <c r="N125" i="7"/>
  <c r="R125" i="7"/>
  <c r="U125" i="7"/>
  <c r="V125" i="7"/>
  <c r="W125" i="7"/>
  <c r="S125" i="7"/>
  <c r="X125" i="7"/>
  <c r="Y125" i="7"/>
  <c r="A126" i="7"/>
  <c r="F126" i="7" s="1"/>
  <c r="B126" i="7"/>
  <c r="M126" i="7" s="1"/>
  <c r="C126" i="7"/>
  <c r="G126" i="7"/>
  <c r="H126" i="7"/>
  <c r="I126" i="7"/>
  <c r="J126" i="7"/>
  <c r="K126" i="7"/>
  <c r="L126" i="7"/>
  <c r="N126" i="7"/>
  <c r="R126" i="7"/>
  <c r="U126" i="7"/>
  <c r="V126" i="7"/>
  <c r="W126" i="7"/>
  <c r="S126" i="7"/>
  <c r="X126" i="7"/>
  <c r="Y126" i="7"/>
  <c r="A127" i="7"/>
  <c r="F127" i="7" s="1"/>
  <c r="O127" i="7" s="1"/>
  <c r="B127" i="7"/>
  <c r="M127" i="7" s="1"/>
  <c r="C127" i="7"/>
  <c r="G127" i="7"/>
  <c r="H127" i="7"/>
  <c r="L127" i="7" s="1"/>
  <c r="I127" i="7"/>
  <c r="J127" i="7"/>
  <c r="K127" i="7"/>
  <c r="N127" i="7"/>
  <c r="R127" i="7"/>
  <c r="U127" i="7"/>
  <c r="V127" i="7"/>
  <c r="W127" i="7"/>
  <c r="S127" i="7"/>
  <c r="X127" i="7"/>
  <c r="Y127" i="7"/>
  <c r="A128" i="7"/>
  <c r="F128" i="7" s="1"/>
  <c r="B128" i="7"/>
  <c r="M128" i="7" s="1"/>
  <c r="C128" i="7"/>
  <c r="G128" i="7"/>
  <c r="H128" i="7"/>
  <c r="I128" i="7"/>
  <c r="J128" i="7"/>
  <c r="K128" i="7"/>
  <c r="L128" i="7"/>
  <c r="N128" i="7"/>
  <c r="R128" i="7"/>
  <c r="U128" i="7"/>
  <c r="V128" i="7"/>
  <c r="W128" i="7"/>
  <c r="S128" i="7"/>
  <c r="X128" i="7"/>
  <c r="Y128" i="7"/>
  <c r="A20" i="7"/>
  <c r="F20" i="7" s="1"/>
  <c r="Q20" i="7" s="1"/>
  <c r="C20" i="7"/>
  <c r="G20" i="7"/>
  <c r="H20" i="7"/>
  <c r="I20" i="7"/>
  <c r="J20" i="7"/>
  <c r="K20" i="7"/>
  <c r="L20" i="7"/>
  <c r="M20" i="7"/>
  <c r="N20" i="7"/>
  <c r="R20" i="7"/>
  <c r="U20" i="7"/>
  <c r="V20" i="7"/>
  <c r="W20" i="7"/>
  <c r="S20" i="7"/>
  <c r="X20" i="7"/>
  <c r="Y20" i="7"/>
  <c r="A21" i="7"/>
  <c r="F21" i="7" s="1"/>
  <c r="B21" i="7"/>
  <c r="M21" i="7" s="1"/>
  <c r="C21" i="7"/>
  <c r="G21" i="7"/>
  <c r="H21" i="7"/>
  <c r="I21" i="7"/>
  <c r="J21" i="7"/>
  <c r="K21" i="7"/>
  <c r="L21" i="7"/>
  <c r="N21" i="7"/>
  <c r="R21" i="7"/>
  <c r="U21" i="7"/>
  <c r="V21" i="7"/>
  <c r="W21" i="7"/>
  <c r="S21" i="7"/>
  <c r="X21" i="7"/>
  <c r="Y21" i="7"/>
  <c r="A22" i="7"/>
  <c r="F22" i="7" s="1"/>
  <c r="B22" i="7"/>
  <c r="M22" i="7" s="1"/>
  <c r="C22" i="7"/>
  <c r="G22" i="7"/>
  <c r="H22" i="7"/>
  <c r="I22" i="7"/>
  <c r="J22" i="7"/>
  <c r="K22" i="7"/>
  <c r="L22" i="7"/>
  <c r="N22" i="7"/>
  <c r="R22" i="7"/>
  <c r="U22" i="7"/>
  <c r="V22" i="7"/>
  <c r="W22" i="7"/>
  <c r="S22" i="7"/>
  <c r="X22" i="7"/>
  <c r="Y22" i="7"/>
  <c r="A23" i="7"/>
  <c r="F23" i="7" s="1"/>
  <c r="B23" i="7"/>
  <c r="M23" i="7" s="1"/>
  <c r="C23" i="7"/>
  <c r="G23" i="7"/>
  <c r="H23" i="7"/>
  <c r="I23" i="7"/>
  <c r="J23" i="7"/>
  <c r="K23" i="7"/>
  <c r="L23" i="7"/>
  <c r="N23" i="7"/>
  <c r="R23" i="7"/>
  <c r="U23" i="7"/>
  <c r="V23" i="7"/>
  <c r="W23" i="7"/>
  <c r="S23" i="7"/>
  <c r="X23" i="7"/>
  <c r="Y23" i="7"/>
  <c r="A24" i="7"/>
  <c r="F24" i="7" s="1"/>
  <c r="Q24" i="7" s="1"/>
  <c r="B24" i="7"/>
  <c r="C24" i="7"/>
  <c r="G24" i="7"/>
  <c r="H24" i="7"/>
  <c r="I24" i="7"/>
  <c r="J24" i="7"/>
  <c r="K24" i="7"/>
  <c r="L24" i="7"/>
  <c r="M24" i="7"/>
  <c r="N24" i="7"/>
  <c r="R24" i="7"/>
  <c r="U24" i="7"/>
  <c r="V24" i="7"/>
  <c r="W24" i="7"/>
  <c r="S24" i="7"/>
  <c r="X24" i="7"/>
  <c r="Y24" i="7"/>
  <c r="A25" i="7"/>
  <c r="F25" i="7" s="1"/>
  <c r="O25" i="7" s="1"/>
  <c r="B25" i="7"/>
  <c r="M25" i="7" s="1"/>
  <c r="C25" i="7"/>
  <c r="G25" i="7"/>
  <c r="H25" i="7"/>
  <c r="I25" i="7"/>
  <c r="J25" i="7"/>
  <c r="K25" i="7"/>
  <c r="L25" i="7"/>
  <c r="N25" i="7"/>
  <c r="R25" i="7"/>
  <c r="U25" i="7"/>
  <c r="V25" i="7"/>
  <c r="W25" i="7"/>
  <c r="S25" i="7"/>
  <c r="X25" i="7"/>
  <c r="Y25" i="7"/>
  <c r="A26" i="7"/>
  <c r="F26" i="7" s="1"/>
  <c r="B26" i="7"/>
  <c r="M26" i="7" s="1"/>
  <c r="C26" i="7"/>
  <c r="G26" i="7"/>
  <c r="H26" i="7"/>
  <c r="I26" i="7"/>
  <c r="J26" i="7"/>
  <c r="K26" i="7"/>
  <c r="L26" i="7"/>
  <c r="N26" i="7"/>
  <c r="R26" i="7"/>
  <c r="U26" i="7"/>
  <c r="V26" i="7"/>
  <c r="W26" i="7"/>
  <c r="S26" i="7"/>
  <c r="X26" i="7"/>
  <c r="Y26" i="7"/>
  <c r="A27" i="7"/>
  <c r="F27" i="7" s="1"/>
  <c r="P27" i="7" s="1"/>
  <c r="B27" i="7"/>
  <c r="M27" i="7" s="1"/>
  <c r="C27" i="7"/>
  <c r="G27" i="7"/>
  <c r="H27" i="7"/>
  <c r="I27" i="7"/>
  <c r="J27" i="7"/>
  <c r="K27" i="7"/>
  <c r="L27" i="7"/>
  <c r="N27" i="7"/>
  <c r="R27" i="7"/>
  <c r="U27" i="7"/>
  <c r="V27" i="7"/>
  <c r="W27" i="7"/>
  <c r="S27" i="7"/>
  <c r="X27" i="7"/>
  <c r="Y27" i="7"/>
  <c r="A28" i="7"/>
  <c r="F28" i="7" s="1"/>
  <c r="O28" i="7" s="1"/>
  <c r="B28" i="7"/>
  <c r="C28" i="7"/>
  <c r="G28" i="7"/>
  <c r="H28" i="7"/>
  <c r="I28" i="7"/>
  <c r="J28" i="7"/>
  <c r="K28" i="7"/>
  <c r="L28" i="7"/>
  <c r="M28" i="7"/>
  <c r="N28" i="7"/>
  <c r="R28" i="7"/>
  <c r="U28" i="7"/>
  <c r="V28" i="7"/>
  <c r="W28" i="7"/>
  <c r="S28" i="7"/>
  <c r="X28" i="7"/>
  <c r="Y28" i="7"/>
  <c r="A29" i="7"/>
  <c r="F29" i="7" s="1"/>
  <c r="O29" i="7" s="1"/>
  <c r="B29" i="7"/>
  <c r="M29" i="7" s="1"/>
  <c r="C29" i="7"/>
  <c r="G29" i="7"/>
  <c r="H29" i="7"/>
  <c r="I29" i="7"/>
  <c r="J29" i="7"/>
  <c r="K29" i="7"/>
  <c r="L29" i="7"/>
  <c r="N29" i="7"/>
  <c r="R29" i="7"/>
  <c r="U29" i="7"/>
  <c r="V29" i="7"/>
  <c r="W29" i="7"/>
  <c r="S29" i="7"/>
  <c r="X29" i="7"/>
  <c r="Y29" i="7"/>
  <c r="A30" i="7"/>
  <c r="F30" i="7" s="1"/>
  <c r="Q30" i="7" s="1"/>
  <c r="B30" i="7"/>
  <c r="M30" i="7" s="1"/>
  <c r="C30" i="7"/>
  <c r="G30" i="7"/>
  <c r="H30" i="7"/>
  <c r="I30" i="7"/>
  <c r="J30" i="7"/>
  <c r="K30" i="7"/>
  <c r="L30" i="7"/>
  <c r="N30" i="7"/>
  <c r="R30" i="7"/>
  <c r="U30" i="7"/>
  <c r="V30" i="7"/>
  <c r="W30" i="7"/>
  <c r="S30" i="7"/>
  <c r="X30" i="7"/>
  <c r="Y30" i="7"/>
  <c r="A31" i="7"/>
  <c r="F31" i="7" s="1"/>
  <c r="Q31" i="7" s="1"/>
  <c r="B31" i="7"/>
  <c r="M31" i="7" s="1"/>
  <c r="C31" i="7"/>
  <c r="G31" i="7"/>
  <c r="H31" i="7"/>
  <c r="I31" i="7"/>
  <c r="J31" i="7"/>
  <c r="K31" i="7"/>
  <c r="L31" i="7"/>
  <c r="N31" i="7"/>
  <c r="R31" i="7"/>
  <c r="U31" i="7"/>
  <c r="V31" i="7"/>
  <c r="W31" i="7"/>
  <c r="S31" i="7"/>
  <c r="X31" i="7"/>
  <c r="Y31" i="7"/>
  <c r="A32" i="7"/>
  <c r="F32" i="7" s="1"/>
  <c r="Q32" i="7" s="1"/>
  <c r="B32" i="7"/>
  <c r="M32" i="7" s="1"/>
  <c r="C32" i="7"/>
  <c r="G32" i="7"/>
  <c r="H32" i="7"/>
  <c r="I32" i="7"/>
  <c r="J32" i="7"/>
  <c r="K32" i="7"/>
  <c r="L32" i="7"/>
  <c r="N32" i="7"/>
  <c r="R32" i="7"/>
  <c r="U32" i="7"/>
  <c r="V32" i="7"/>
  <c r="W32" i="7"/>
  <c r="S32" i="7"/>
  <c r="X32" i="7"/>
  <c r="Y32" i="7"/>
  <c r="A33" i="7"/>
  <c r="F33" i="7" s="1"/>
  <c r="B33" i="7"/>
  <c r="M33" i="7" s="1"/>
  <c r="C33" i="7"/>
  <c r="G33" i="7"/>
  <c r="H33" i="7"/>
  <c r="I33" i="7"/>
  <c r="J33" i="7"/>
  <c r="K33" i="7"/>
  <c r="L33" i="7"/>
  <c r="N33" i="7"/>
  <c r="R33" i="7"/>
  <c r="U33" i="7"/>
  <c r="V33" i="7"/>
  <c r="W33" i="7"/>
  <c r="S33" i="7"/>
  <c r="X33" i="7"/>
  <c r="Y33" i="7"/>
  <c r="A34" i="7"/>
  <c r="F34" i="7" s="1"/>
  <c r="Q34" i="7" s="1"/>
  <c r="B34" i="7"/>
  <c r="M34" i="7" s="1"/>
  <c r="C34" i="7"/>
  <c r="D34" i="7" s="1"/>
  <c r="G34" i="7"/>
  <c r="H34" i="7"/>
  <c r="I34" i="7"/>
  <c r="J34" i="7"/>
  <c r="K34" i="7"/>
  <c r="L34" i="7"/>
  <c r="N34" i="7"/>
  <c r="R34" i="7"/>
  <c r="U34" i="7"/>
  <c r="V34" i="7"/>
  <c r="W34" i="7"/>
  <c r="S34" i="7"/>
  <c r="X34" i="7"/>
  <c r="Y34" i="7"/>
  <c r="A35" i="7"/>
  <c r="F35" i="7" s="1"/>
  <c r="B35" i="7"/>
  <c r="C35" i="7"/>
  <c r="G35" i="7"/>
  <c r="H35" i="7"/>
  <c r="I35" i="7"/>
  <c r="J35" i="7"/>
  <c r="K35" i="7"/>
  <c r="L35" i="7"/>
  <c r="M35" i="7"/>
  <c r="N35" i="7"/>
  <c r="R35" i="7"/>
  <c r="U35" i="7"/>
  <c r="V35" i="7"/>
  <c r="W35" i="7"/>
  <c r="S35" i="7"/>
  <c r="X35" i="7"/>
  <c r="Y35" i="7"/>
  <c r="A36" i="7"/>
  <c r="F36" i="7" s="1"/>
  <c r="Q36" i="7" s="1"/>
  <c r="B36" i="7"/>
  <c r="C36" i="7"/>
  <c r="G36" i="7"/>
  <c r="H36" i="7"/>
  <c r="I36" i="7"/>
  <c r="J36" i="7"/>
  <c r="K36" i="7"/>
  <c r="L36" i="7"/>
  <c r="M36" i="7"/>
  <c r="N36" i="7"/>
  <c r="R36" i="7"/>
  <c r="U36" i="7"/>
  <c r="V36" i="7"/>
  <c r="W36" i="7"/>
  <c r="S36" i="7"/>
  <c r="X36" i="7"/>
  <c r="Y36" i="7"/>
  <c r="A37" i="7"/>
  <c r="F37" i="7" s="1"/>
  <c r="B37" i="7"/>
  <c r="M37" i="7" s="1"/>
  <c r="C37" i="7"/>
  <c r="G37" i="7"/>
  <c r="H37" i="7"/>
  <c r="I37" i="7"/>
  <c r="J37" i="7"/>
  <c r="K37" i="7"/>
  <c r="L37" i="7"/>
  <c r="N37" i="7"/>
  <c r="R37" i="7"/>
  <c r="U37" i="7"/>
  <c r="V37" i="7"/>
  <c r="W37" i="7"/>
  <c r="S37" i="7"/>
  <c r="X37" i="7"/>
  <c r="Y37" i="7"/>
  <c r="A38" i="7"/>
  <c r="F38" i="7" s="1"/>
  <c r="B38" i="7"/>
  <c r="M38" i="7" s="1"/>
  <c r="C38" i="7"/>
  <c r="G38" i="7"/>
  <c r="H38" i="7"/>
  <c r="I38" i="7"/>
  <c r="J38" i="7"/>
  <c r="K38" i="7"/>
  <c r="L38" i="7"/>
  <c r="N38" i="7"/>
  <c r="R38" i="7"/>
  <c r="U38" i="7"/>
  <c r="V38" i="7"/>
  <c r="W38" i="7"/>
  <c r="S38" i="7"/>
  <c r="X38" i="7"/>
  <c r="Y38" i="7"/>
  <c r="A39" i="7"/>
  <c r="F39" i="7" s="1"/>
  <c r="B39" i="7"/>
  <c r="C39" i="7"/>
  <c r="G39" i="7"/>
  <c r="H39" i="7"/>
  <c r="I39" i="7"/>
  <c r="J39" i="7"/>
  <c r="K39" i="7"/>
  <c r="L39" i="7"/>
  <c r="M39" i="7"/>
  <c r="N39" i="7"/>
  <c r="R39" i="7"/>
  <c r="U39" i="7"/>
  <c r="V39" i="7"/>
  <c r="W39" i="7"/>
  <c r="S39" i="7"/>
  <c r="X39" i="7"/>
  <c r="Y39" i="7"/>
  <c r="A40" i="7"/>
  <c r="F40" i="7" s="1"/>
  <c r="Q40" i="7" s="1"/>
  <c r="B40" i="7"/>
  <c r="C40" i="7"/>
  <c r="G40" i="7"/>
  <c r="H40" i="7"/>
  <c r="I40" i="7"/>
  <c r="J40" i="7"/>
  <c r="K40" i="7"/>
  <c r="L40" i="7"/>
  <c r="M40" i="7"/>
  <c r="N40" i="7"/>
  <c r="R40" i="7"/>
  <c r="U40" i="7"/>
  <c r="V40" i="7"/>
  <c r="W40" i="7"/>
  <c r="S40" i="7"/>
  <c r="X40" i="7"/>
  <c r="Y40" i="7"/>
  <c r="A41" i="7"/>
  <c r="F41" i="7" s="1"/>
  <c r="O41" i="7" s="1"/>
  <c r="B41" i="7"/>
  <c r="M41" i="7" s="1"/>
  <c r="C41" i="7"/>
  <c r="G41" i="7"/>
  <c r="H41" i="7"/>
  <c r="I41" i="7"/>
  <c r="J41" i="7"/>
  <c r="K41" i="7"/>
  <c r="L41" i="7"/>
  <c r="N41" i="7"/>
  <c r="R41" i="7"/>
  <c r="U41" i="7"/>
  <c r="V41" i="7"/>
  <c r="W41" i="7"/>
  <c r="S41" i="7"/>
  <c r="X41" i="7"/>
  <c r="Y41" i="7"/>
  <c r="A42" i="7"/>
  <c r="F42" i="7" s="1"/>
  <c r="B42" i="7"/>
  <c r="M42" i="7" s="1"/>
  <c r="C42" i="7"/>
  <c r="G42" i="7"/>
  <c r="H42" i="7"/>
  <c r="I42" i="7"/>
  <c r="J42" i="7"/>
  <c r="K42" i="7"/>
  <c r="L42" i="7"/>
  <c r="N42" i="7"/>
  <c r="R42" i="7"/>
  <c r="U42" i="7"/>
  <c r="V42" i="7"/>
  <c r="W42" i="7"/>
  <c r="S42" i="7"/>
  <c r="X42" i="7"/>
  <c r="Y42" i="7"/>
  <c r="A43" i="7"/>
  <c r="F43" i="7" s="1"/>
  <c r="P43" i="7" s="1"/>
  <c r="B43" i="7"/>
  <c r="M43" i="7" s="1"/>
  <c r="C43" i="7"/>
  <c r="G43" i="7"/>
  <c r="H43" i="7"/>
  <c r="I43" i="7"/>
  <c r="J43" i="7"/>
  <c r="K43" i="7"/>
  <c r="L43" i="7"/>
  <c r="N43" i="7"/>
  <c r="R43" i="7"/>
  <c r="U43" i="7"/>
  <c r="V43" i="7"/>
  <c r="W43" i="7"/>
  <c r="S43" i="7"/>
  <c r="X43" i="7"/>
  <c r="Y43" i="7"/>
  <c r="A44" i="7"/>
  <c r="F44" i="7" s="1"/>
  <c r="B44" i="7"/>
  <c r="C44" i="7"/>
  <c r="G44" i="7"/>
  <c r="H44" i="7"/>
  <c r="I44" i="7"/>
  <c r="J44" i="7"/>
  <c r="K44" i="7"/>
  <c r="L44" i="7"/>
  <c r="M44" i="7"/>
  <c r="N44" i="7"/>
  <c r="R44" i="7"/>
  <c r="U44" i="7"/>
  <c r="V44" i="7"/>
  <c r="W44" i="7"/>
  <c r="S44" i="7"/>
  <c r="X44" i="7"/>
  <c r="Y44" i="7"/>
  <c r="A45" i="7"/>
  <c r="F45" i="7" s="1"/>
  <c r="O45" i="7" s="1"/>
  <c r="B45" i="7"/>
  <c r="M45" i="7" s="1"/>
  <c r="C45" i="7"/>
  <c r="G45" i="7"/>
  <c r="H45" i="7"/>
  <c r="I45" i="7"/>
  <c r="J45" i="7"/>
  <c r="K45" i="7"/>
  <c r="L45" i="7"/>
  <c r="N45" i="7"/>
  <c r="R45" i="7"/>
  <c r="U45" i="7"/>
  <c r="V45" i="7"/>
  <c r="W45" i="7"/>
  <c r="S45" i="7"/>
  <c r="X45" i="7"/>
  <c r="Y45" i="7"/>
  <c r="A46" i="7"/>
  <c r="F46" i="7" s="1"/>
  <c r="Q46" i="7" s="1"/>
  <c r="B46" i="7"/>
  <c r="M46" i="7" s="1"/>
  <c r="C46" i="7"/>
  <c r="G46" i="7"/>
  <c r="H46" i="7"/>
  <c r="I46" i="7"/>
  <c r="J46" i="7"/>
  <c r="K46" i="7"/>
  <c r="L46" i="7"/>
  <c r="N46" i="7"/>
  <c r="R46" i="7"/>
  <c r="U46" i="7"/>
  <c r="V46" i="7"/>
  <c r="W46" i="7"/>
  <c r="S46" i="7"/>
  <c r="X46" i="7"/>
  <c r="Y46" i="7"/>
  <c r="A47" i="7"/>
  <c r="F47" i="7" s="1"/>
  <c r="Q47" i="7" s="1"/>
  <c r="B47" i="7"/>
  <c r="M47" i="7" s="1"/>
  <c r="C47" i="7"/>
  <c r="G47" i="7"/>
  <c r="H47" i="7"/>
  <c r="I47" i="7"/>
  <c r="J47" i="7"/>
  <c r="K47" i="7"/>
  <c r="L47" i="7"/>
  <c r="N47" i="7"/>
  <c r="R47" i="7"/>
  <c r="U47" i="7"/>
  <c r="V47" i="7"/>
  <c r="W47" i="7"/>
  <c r="S47" i="7"/>
  <c r="X47" i="7"/>
  <c r="Y47" i="7"/>
  <c r="A48" i="7"/>
  <c r="F48" i="7" s="1"/>
  <c r="Q48" i="7" s="1"/>
  <c r="B48" i="7"/>
  <c r="M48" i="7" s="1"/>
  <c r="C48" i="7"/>
  <c r="G48" i="7"/>
  <c r="H48" i="7"/>
  <c r="I48" i="7"/>
  <c r="J48" i="7"/>
  <c r="K48" i="7"/>
  <c r="L48" i="7"/>
  <c r="N48" i="7"/>
  <c r="R48" i="7"/>
  <c r="U48" i="7"/>
  <c r="V48" i="7"/>
  <c r="W48" i="7"/>
  <c r="S48" i="7"/>
  <c r="X48" i="7"/>
  <c r="Y48" i="7"/>
  <c r="A49" i="7"/>
  <c r="F49" i="7" s="1"/>
  <c r="B49" i="7"/>
  <c r="M49" i="7" s="1"/>
  <c r="C49" i="7"/>
  <c r="G49" i="7"/>
  <c r="H49" i="7"/>
  <c r="I49" i="7"/>
  <c r="J49" i="7"/>
  <c r="K49" i="7"/>
  <c r="L49" i="7"/>
  <c r="N49" i="7"/>
  <c r="R49" i="7"/>
  <c r="U49" i="7"/>
  <c r="V49" i="7"/>
  <c r="W49" i="7"/>
  <c r="S49" i="7"/>
  <c r="X49" i="7"/>
  <c r="Y49" i="7"/>
  <c r="A50" i="7"/>
  <c r="F50" i="7" s="1"/>
  <c r="Q50" i="7" s="1"/>
  <c r="B50" i="7"/>
  <c r="M50" i="7" s="1"/>
  <c r="C50" i="7"/>
  <c r="D50" i="7" s="1"/>
  <c r="G50" i="7"/>
  <c r="H50" i="7"/>
  <c r="I50" i="7"/>
  <c r="J50" i="7"/>
  <c r="K50" i="7"/>
  <c r="L50" i="7"/>
  <c r="N50" i="7"/>
  <c r="R50" i="7"/>
  <c r="U50" i="7"/>
  <c r="V50" i="7"/>
  <c r="W50" i="7"/>
  <c r="S50" i="7"/>
  <c r="X50" i="7"/>
  <c r="Y50" i="7"/>
  <c r="A51" i="7"/>
  <c r="F51" i="7" s="1"/>
  <c r="B51" i="7"/>
  <c r="C51" i="7"/>
  <c r="G51" i="7"/>
  <c r="H51" i="7"/>
  <c r="I51" i="7"/>
  <c r="J51" i="7"/>
  <c r="K51" i="7"/>
  <c r="L51" i="7"/>
  <c r="M51" i="7"/>
  <c r="N51" i="7"/>
  <c r="R51" i="7"/>
  <c r="U51" i="7"/>
  <c r="V51" i="7"/>
  <c r="W51" i="7"/>
  <c r="S51" i="7"/>
  <c r="X51" i="7"/>
  <c r="Y51" i="7"/>
  <c r="A52" i="7"/>
  <c r="F52" i="7" s="1"/>
  <c r="O52" i="7" s="1"/>
  <c r="B52" i="7"/>
  <c r="C52" i="7"/>
  <c r="G52" i="7"/>
  <c r="H52" i="7"/>
  <c r="I52" i="7"/>
  <c r="J52" i="7"/>
  <c r="K52" i="7"/>
  <c r="L52" i="7"/>
  <c r="M52" i="7"/>
  <c r="N52" i="7"/>
  <c r="R52" i="7"/>
  <c r="U52" i="7"/>
  <c r="V52" i="7"/>
  <c r="W52" i="7"/>
  <c r="S52" i="7"/>
  <c r="X52" i="7"/>
  <c r="Y52" i="7"/>
  <c r="A53" i="7"/>
  <c r="F53" i="7" s="1"/>
  <c r="B53" i="7"/>
  <c r="M53" i="7" s="1"/>
  <c r="C53" i="7"/>
  <c r="G53" i="7"/>
  <c r="H53" i="7"/>
  <c r="I53" i="7"/>
  <c r="J53" i="7"/>
  <c r="K53" i="7"/>
  <c r="L53" i="7"/>
  <c r="N53" i="7"/>
  <c r="R53" i="7"/>
  <c r="U53" i="7"/>
  <c r="V53" i="7"/>
  <c r="W53" i="7"/>
  <c r="S53" i="7"/>
  <c r="X53" i="7"/>
  <c r="Y53" i="7"/>
  <c r="A54" i="7"/>
  <c r="F54" i="7" s="1"/>
  <c r="B54" i="7"/>
  <c r="M54" i="7" s="1"/>
  <c r="C54" i="7"/>
  <c r="G54" i="7"/>
  <c r="H54" i="7"/>
  <c r="I54" i="7"/>
  <c r="J54" i="7"/>
  <c r="K54" i="7"/>
  <c r="L54" i="7"/>
  <c r="N54" i="7"/>
  <c r="R54" i="7"/>
  <c r="U54" i="7"/>
  <c r="V54" i="7"/>
  <c r="W54" i="7"/>
  <c r="S54" i="7"/>
  <c r="X54" i="7"/>
  <c r="Y54" i="7"/>
  <c r="A55" i="7"/>
  <c r="F55" i="7" s="1"/>
  <c r="P55" i="7" s="1"/>
  <c r="B55" i="7"/>
  <c r="M55" i="7" s="1"/>
  <c r="C55" i="7"/>
  <c r="G55" i="7"/>
  <c r="H55" i="7"/>
  <c r="I55" i="7"/>
  <c r="J55" i="7"/>
  <c r="K55" i="7"/>
  <c r="L55" i="7"/>
  <c r="N55" i="7"/>
  <c r="R55" i="7"/>
  <c r="U55" i="7"/>
  <c r="V55" i="7"/>
  <c r="W55" i="7"/>
  <c r="S55" i="7"/>
  <c r="X55" i="7"/>
  <c r="Y55" i="7"/>
  <c r="A56" i="7"/>
  <c r="F56" i="7" s="1"/>
  <c r="O56" i="7" s="1"/>
  <c r="B56" i="7"/>
  <c r="M56" i="7" s="1"/>
  <c r="C56" i="7"/>
  <c r="G56" i="7"/>
  <c r="H56" i="7"/>
  <c r="I56" i="7"/>
  <c r="J56" i="7"/>
  <c r="K56" i="7"/>
  <c r="L56" i="7"/>
  <c r="N56" i="7"/>
  <c r="R56" i="7"/>
  <c r="U56" i="7"/>
  <c r="V56" i="7"/>
  <c r="W56" i="7"/>
  <c r="S56" i="7"/>
  <c r="X56" i="7"/>
  <c r="Y56" i="7"/>
  <c r="A57" i="7"/>
  <c r="F57" i="7" s="1"/>
  <c r="B57" i="7"/>
  <c r="M57" i="7" s="1"/>
  <c r="C57" i="7"/>
  <c r="G57" i="7"/>
  <c r="H57" i="7"/>
  <c r="I57" i="7"/>
  <c r="J57" i="7"/>
  <c r="K57" i="7"/>
  <c r="L57" i="7"/>
  <c r="N57" i="7"/>
  <c r="R57" i="7"/>
  <c r="U57" i="7"/>
  <c r="V57" i="7"/>
  <c r="W57" i="7"/>
  <c r="S57" i="7"/>
  <c r="X57" i="7"/>
  <c r="Y57" i="7"/>
  <c r="A58" i="7"/>
  <c r="F58" i="7" s="1"/>
  <c r="B58" i="7"/>
  <c r="M58" i="7" s="1"/>
  <c r="C58" i="7"/>
  <c r="G58" i="7"/>
  <c r="H58" i="7"/>
  <c r="I58" i="7"/>
  <c r="J58" i="7"/>
  <c r="K58" i="7"/>
  <c r="L58" i="7"/>
  <c r="N58" i="7"/>
  <c r="R58" i="7"/>
  <c r="U58" i="7"/>
  <c r="V58" i="7"/>
  <c r="W58" i="7"/>
  <c r="S58" i="7"/>
  <c r="X58" i="7"/>
  <c r="Y58" i="7"/>
  <c r="A59" i="7"/>
  <c r="F59" i="7" s="1"/>
  <c r="P59" i="7" s="1"/>
  <c r="B59" i="7"/>
  <c r="M59" i="7" s="1"/>
  <c r="C59" i="7"/>
  <c r="G59" i="7"/>
  <c r="H59" i="7"/>
  <c r="I59" i="7"/>
  <c r="J59" i="7"/>
  <c r="K59" i="7"/>
  <c r="L59" i="7"/>
  <c r="N59" i="7"/>
  <c r="R59" i="7"/>
  <c r="U59" i="7"/>
  <c r="V59" i="7"/>
  <c r="W59" i="7"/>
  <c r="S59" i="7"/>
  <c r="X59" i="7"/>
  <c r="Y59" i="7"/>
  <c r="A60" i="7"/>
  <c r="F60" i="7" s="1"/>
  <c r="O60" i="7" s="1"/>
  <c r="B60" i="7"/>
  <c r="C60" i="7"/>
  <c r="G60" i="7"/>
  <c r="H60" i="7"/>
  <c r="I60" i="7"/>
  <c r="J60" i="7"/>
  <c r="K60" i="7"/>
  <c r="L60" i="7"/>
  <c r="M60" i="7"/>
  <c r="N60" i="7"/>
  <c r="R60" i="7"/>
  <c r="U60" i="7"/>
  <c r="V60" i="7"/>
  <c r="W60" i="7"/>
  <c r="S60" i="7"/>
  <c r="X60" i="7"/>
  <c r="Y60" i="7"/>
  <c r="A61" i="7"/>
  <c r="F61" i="7" s="1"/>
  <c r="B61" i="7"/>
  <c r="M61" i="7" s="1"/>
  <c r="C61" i="7"/>
  <c r="G61" i="7"/>
  <c r="H61" i="7"/>
  <c r="L61" i="7" s="1"/>
  <c r="I61" i="7"/>
  <c r="J61" i="7"/>
  <c r="K61" i="7"/>
  <c r="N61" i="7"/>
  <c r="R61" i="7"/>
  <c r="U61" i="7"/>
  <c r="V61" i="7"/>
  <c r="W61" i="7"/>
  <c r="S61" i="7"/>
  <c r="X61" i="7"/>
  <c r="Y61" i="7"/>
  <c r="A62" i="7"/>
  <c r="F62" i="7" s="1"/>
  <c r="O62" i="7" s="1"/>
  <c r="B62" i="7"/>
  <c r="M62" i="7" s="1"/>
  <c r="C62" i="7"/>
  <c r="G62" i="7"/>
  <c r="H62" i="7"/>
  <c r="I62" i="7"/>
  <c r="J62" i="7"/>
  <c r="K62" i="7"/>
  <c r="L62" i="7"/>
  <c r="N62" i="7"/>
  <c r="R62" i="7"/>
  <c r="U62" i="7"/>
  <c r="V62" i="7"/>
  <c r="W62" i="7"/>
  <c r="S62" i="7"/>
  <c r="X62" i="7"/>
  <c r="Y62" i="7"/>
  <c r="A63" i="7"/>
  <c r="F63" i="7" s="1"/>
  <c r="Q63" i="7" s="1"/>
  <c r="B63" i="7"/>
  <c r="M63" i="7" s="1"/>
  <c r="C63" i="7"/>
  <c r="G63" i="7"/>
  <c r="H63" i="7"/>
  <c r="I63" i="7"/>
  <c r="J63" i="7"/>
  <c r="K63" i="7"/>
  <c r="L63" i="7"/>
  <c r="N63" i="7"/>
  <c r="R63" i="7"/>
  <c r="U63" i="7"/>
  <c r="V63" i="7"/>
  <c r="W63" i="7"/>
  <c r="S63" i="7"/>
  <c r="X63" i="7"/>
  <c r="Y63" i="7"/>
  <c r="A64" i="7"/>
  <c r="F64" i="7" s="1"/>
  <c r="P64" i="7" s="1"/>
  <c r="B64" i="7"/>
  <c r="M64" i="7" s="1"/>
  <c r="C64" i="7"/>
  <c r="G64" i="7"/>
  <c r="H64" i="7"/>
  <c r="I64" i="7"/>
  <c r="J64" i="7"/>
  <c r="K64" i="7"/>
  <c r="L64" i="7"/>
  <c r="N64" i="7"/>
  <c r="R64" i="7"/>
  <c r="U64" i="7"/>
  <c r="V64" i="7"/>
  <c r="W64" i="7"/>
  <c r="S64" i="7"/>
  <c r="X64" i="7"/>
  <c r="Y64" i="7"/>
  <c r="A65" i="7"/>
  <c r="F65" i="7" s="1"/>
  <c r="O65" i="7" s="1"/>
  <c r="B65" i="7"/>
  <c r="M65" i="7" s="1"/>
  <c r="C65" i="7"/>
  <c r="G65" i="7"/>
  <c r="H65" i="7"/>
  <c r="I65" i="7"/>
  <c r="J65" i="7"/>
  <c r="K65" i="7"/>
  <c r="L65" i="7"/>
  <c r="N65" i="7"/>
  <c r="R65" i="7"/>
  <c r="U65" i="7"/>
  <c r="V65" i="7"/>
  <c r="W65" i="7"/>
  <c r="S65" i="7"/>
  <c r="X65" i="7"/>
  <c r="Y65" i="7"/>
  <c r="A66" i="7"/>
  <c r="F66" i="7" s="1"/>
  <c r="B66" i="7"/>
  <c r="M66" i="7" s="1"/>
  <c r="C66" i="7"/>
  <c r="D66" i="7" s="1"/>
  <c r="G66" i="7"/>
  <c r="H66" i="7"/>
  <c r="I66" i="7"/>
  <c r="J66" i="7"/>
  <c r="K66" i="7"/>
  <c r="L66" i="7"/>
  <c r="N66" i="7"/>
  <c r="R66" i="7"/>
  <c r="U66" i="7"/>
  <c r="V66" i="7"/>
  <c r="W66" i="7"/>
  <c r="S66" i="7"/>
  <c r="X66" i="7"/>
  <c r="Y66" i="7"/>
  <c r="A67" i="7"/>
  <c r="F67" i="7" s="1"/>
  <c r="Q67" i="7" s="1"/>
  <c r="B67" i="7"/>
  <c r="M67" i="7" s="1"/>
  <c r="C67" i="7"/>
  <c r="G67" i="7"/>
  <c r="H67" i="7"/>
  <c r="I67" i="7"/>
  <c r="J67" i="7"/>
  <c r="K67" i="7"/>
  <c r="L67" i="7"/>
  <c r="N67" i="7"/>
  <c r="R67" i="7"/>
  <c r="U67" i="7"/>
  <c r="V67" i="7"/>
  <c r="W67" i="7"/>
  <c r="S67" i="7"/>
  <c r="X67" i="7"/>
  <c r="Y67" i="7"/>
  <c r="A68" i="7"/>
  <c r="F68" i="7" s="1"/>
  <c r="P68" i="7" s="1"/>
  <c r="B68" i="7"/>
  <c r="M68" i="7" s="1"/>
  <c r="C68" i="7"/>
  <c r="G68" i="7"/>
  <c r="H68" i="7"/>
  <c r="I68" i="7"/>
  <c r="J68" i="7"/>
  <c r="K68" i="7"/>
  <c r="L68" i="7"/>
  <c r="N68" i="7"/>
  <c r="R68" i="7"/>
  <c r="U68" i="7"/>
  <c r="V68" i="7"/>
  <c r="W68" i="7"/>
  <c r="S68" i="7"/>
  <c r="X68" i="7"/>
  <c r="Y68" i="7"/>
  <c r="A69" i="7"/>
  <c r="F69" i="7" s="1"/>
  <c r="O69" i="7" s="1"/>
  <c r="B69" i="7"/>
  <c r="M69" i="7" s="1"/>
  <c r="C69" i="7"/>
  <c r="G69" i="7"/>
  <c r="H69" i="7"/>
  <c r="I69" i="7"/>
  <c r="J69" i="7"/>
  <c r="K69" i="7"/>
  <c r="L69" i="7"/>
  <c r="N69" i="7"/>
  <c r="R69" i="7"/>
  <c r="U69" i="7"/>
  <c r="V69" i="7"/>
  <c r="W69" i="7"/>
  <c r="S69" i="7"/>
  <c r="X69" i="7"/>
  <c r="Y69" i="7"/>
  <c r="A71" i="7"/>
  <c r="F71" i="7" s="1"/>
  <c r="B71" i="7"/>
  <c r="M71" i="7" s="1"/>
  <c r="C71" i="7"/>
  <c r="G71" i="7"/>
  <c r="H71" i="7"/>
  <c r="I71" i="7"/>
  <c r="J71" i="7"/>
  <c r="K71" i="7"/>
  <c r="L71" i="7"/>
  <c r="N71" i="7"/>
  <c r="R71" i="7"/>
  <c r="U71" i="7"/>
  <c r="V71" i="7"/>
  <c r="W71" i="7"/>
  <c r="S71" i="7"/>
  <c r="X71" i="7"/>
  <c r="Y71" i="7"/>
  <c r="A72" i="7"/>
  <c r="F72" i="7" s="1"/>
  <c r="Q72" i="7" s="1"/>
  <c r="B72" i="7"/>
  <c r="M72" i="7" s="1"/>
  <c r="C72" i="7"/>
  <c r="G72" i="7"/>
  <c r="H72" i="7"/>
  <c r="I72" i="7"/>
  <c r="J72" i="7"/>
  <c r="K72" i="7"/>
  <c r="L72" i="7"/>
  <c r="N72" i="7"/>
  <c r="R72" i="7"/>
  <c r="U72" i="7"/>
  <c r="V72" i="7"/>
  <c r="W72" i="7"/>
  <c r="S72" i="7"/>
  <c r="X72" i="7"/>
  <c r="Y72" i="7"/>
  <c r="A73" i="7"/>
  <c r="F73" i="7" s="1"/>
  <c r="P73" i="7" s="1"/>
  <c r="B73" i="7"/>
  <c r="M73" i="7" s="1"/>
  <c r="C73" i="7"/>
  <c r="G73" i="7"/>
  <c r="H73" i="7"/>
  <c r="I73" i="7"/>
  <c r="J73" i="7"/>
  <c r="K73" i="7"/>
  <c r="L73" i="7"/>
  <c r="N73" i="7"/>
  <c r="R73" i="7"/>
  <c r="U73" i="7"/>
  <c r="V73" i="7"/>
  <c r="W73" i="7"/>
  <c r="S73" i="7"/>
  <c r="X73" i="7"/>
  <c r="Y73" i="7"/>
  <c r="A74" i="7"/>
  <c r="F74" i="7" s="1"/>
  <c r="O74" i="7" s="1"/>
  <c r="B74" i="7"/>
  <c r="M74" i="7" s="1"/>
  <c r="C74" i="7"/>
  <c r="G74" i="7"/>
  <c r="H74" i="7"/>
  <c r="I74" i="7"/>
  <c r="J74" i="7"/>
  <c r="K74" i="7"/>
  <c r="L74" i="7"/>
  <c r="N74" i="7"/>
  <c r="R74" i="7"/>
  <c r="U74" i="7"/>
  <c r="V74" i="7"/>
  <c r="W74" i="7"/>
  <c r="S74" i="7"/>
  <c r="X74" i="7"/>
  <c r="Y74" i="7"/>
  <c r="A75" i="7"/>
  <c r="F75" i="7" s="1"/>
  <c r="B75" i="7"/>
  <c r="C75" i="7"/>
  <c r="G75" i="7"/>
  <c r="H75" i="7"/>
  <c r="I75" i="7"/>
  <c r="J75" i="7"/>
  <c r="K75" i="7"/>
  <c r="L75" i="7"/>
  <c r="M75" i="7"/>
  <c r="N75" i="7"/>
  <c r="R75" i="7"/>
  <c r="U75" i="7"/>
  <c r="V75" i="7"/>
  <c r="W75" i="7"/>
  <c r="S75" i="7"/>
  <c r="X75" i="7"/>
  <c r="Y75" i="7"/>
  <c r="A76" i="7"/>
  <c r="F76" i="7" s="1"/>
  <c r="Q76" i="7" s="1"/>
  <c r="B76" i="7"/>
  <c r="M76" i="7" s="1"/>
  <c r="C76" i="7"/>
  <c r="G76" i="7"/>
  <c r="H76" i="7"/>
  <c r="I76" i="7"/>
  <c r="J76" i="7"/>
  <c r="K76" i="7"/>
  <c r="L76" i="7"/>
  <c r="N76" i="7"/>
  <c r="R76" i="7"/>
  <c r="U76" i="7"/>
  <c r="V76" i="7"/>
  <c r="W76" i="7"/>
  <c r="S76" i="7"/>
  <c r="X76" i="7"/>
  <c r="Y76" i="7"/>
  <c r="A77" i="7"/>
  <c r="F77" i="7" s="1"/>
  <c r="P77" i="7" s="1"/>
  <c r="B77" i="7"/>
  <c r="C77" i="7"/>
  <c r="G77" i="7"/>
  <c r="H77" i="7"/>
  <c r="I77" i="7"/>
  <c r="J77" i="7"/>
  <c r="K77" i="7"/>
  <c r="L77" i="7"/>
  <c r="M77" i="7"/>
  <c r="N77" i="7"/>
  <c r="R77" i="7"/>
  <c r="U77" i="7"/>
  <c r="V77" i="7"/>
  <c r="W77" i="7"/>
  <c r="S77" i="7"/>
  <c r="X77" i="7"/>
  <c r="Y77" i="7"/>
  <c r="A78" i="7"/>
  <c r="F78" i="7" s="1"/>
  <c r="O78" i="7" s="1"/>
  <c r="B78" i="7"/>
  <c r="M78" i="7" s="1"/>
  <c r="C78" i="7"/>
  <c r="G78" i="7"/>
  <c r="H78" i="7"/>
  <c r="I78" i="7"/>
  <c r="J78" i="7"/>
  <c r="K78" i="7"/>
  <c r="L78" i="7"/>
  <c r="N78" i="7"/>
  <c r="R78" i="7"/>
  <c r="U78" i="7"/>
  <c r="V78" i="7"/>
  <c r="W78" i="7"/>
  <c r="S78" i="7"/>
  <c r="X78" i="7"/>
  <c r="Y78" i="7"/>
  <c r="A79" i="7"/>
  <c r="F79" i="7" s="1"/>
  <c r="B79" i="7"/>
  <c r="M79" i="7" s="1"/>
  <c r="C79" i="7"/>
  <c r="G79" i="7"/>
  <c r="H79" i="7"/>
  <c r="I79" i="7"/>
  <c r="J79" i="7"/>
  <c r="K79" i="7"/>
  <c r="L79" i="7"/>
  <c r="N79" i="7"/>
  <c r="R79" i="7"/>
  <c r="U79" i="7"/>
  <c r="V79" i="7"/>
  <c r="W79" i="7"/>
  <c r="S79" i="7"/>
  <c r="X79" i="7"/>
  <c r="Y79" i="7"/>
  <c r="A80" i="7"/>
  <c r="F80" i="7" s="1"/>
  <c r="Q80" i="7" s="1"/>
  <c r="B80" i="7"/>
  <c r="M80" i="7" s="1"/>
  <c r="C80" i="7"/>
  <c r="G80" i="7"/>
  <c r="H80" i="7"/>
  <c r="I80" i="7"/>
  <c r="J80" i="7"/>
  <c r="K80" i="7"/>
  <c r="L80" i="7"/>
  <c r="N80" i="7"/>
  <c r="R80" i="7"/>
  <c r="U80" i="7"/>
  <c r="V80" i="7"/>
  <c r="W80" i="7"/>
  <c r="S80" i="7"/>
  <c r="X80" i="7"/>
  <c r="Y80" i="7"/>
  <c r="A81" i="7"/>
  <c r="F81" i="7" s="1"/>
  <c r="P81" i="7" s="1"/>
  <c r="B81" i="7"/>
  <c r="M81" i="7" s="1"/>
  <c r="C81" i="7"/>
  <c r="G81" i="7"/>
  <c r="H81" i="7"/>
  <c r="I81" i="7"/>
  <c r="J81" i="7"/>
  <c r="K81" i="7"/>
  <c r="L81" i="7"/>
  <c r="N81" i="7"/>
  <c r="R81" i="7"/>
  <c r="U81" i="7"/>
  <c r="V81" i="7"/>
  <c r="W81" i="7"/>
  <c r="S81" i="7"/>
  <c r="X81" i="7"/>
  <c r="Y81" i="7"/>
  <c r="A82" i="7"/>
  <c r="F82" i="7" s="1"/>
  <c r="O82" i="7" s="1"/>
  <c r="B82" i="7"/>
  <c r="M82" i="7" s="1"/>
  <c r="C82" i="7"/>
  <c r="G82" i="7"/>
  <c r="H82" i="7"/>
  <c r="I82" i="7"/>
  <c r="J82" i="7"/>
  <c r="K82" i="7"/>
  <c r="L82" i="7"/>
  <c r="N82" i="7"/>
  <c r="R82" i="7"/>
  <c r="U82" i="7"/>
  <c r="V82" i="7"/>
  <c r="W82" i="7"/>
  <c r="S82" i="7"/>
  <c r="X82" i="7"/>
  <c r="Y82" i="7"/>
  <c r="A83" i="7"/>
  <c r="F83" i="7" s="1"/>
  <c r="B83" i="7"/>
  <c r="C83" i="7"/>
  <c r="D83" i="7" s="1"/>
  <c r="G83" i="7"/>
  <c r="H83" i="7"/>
  <c r="I83" i="7"/>
  <c r="J83" i="7"/>
  <c r="K83" i="7"/>
  <c r="L83" i="7"/>
  <c r="M83" i="7"/>
  <c r="N83" i="7"/>
  <c r="R83" i="7"/>
  <c r="U83" i="7"/>
  <c r="V83" i="7"/>
  <c r="W83" i="7"/>
  <c r="S83" i="7"/>
  <c r="X83" i="7"/>
  <c r="Y83" i="7"/>
  <c r="A84" i="7"/>
  <c r="F84" i="7" s="1"/>
  <c r="Q84" i="7" s="1"/>
  <c r="B84" i="7"/>
  <c r="M84" i="7" s="1"/>
  <c r="C84" i="7"/>
  <c r="G84" i="7"/>
  <c r="H84" i="7"/>
  <c r="I84" i="7"/>
  <c r="J84" i="7"/>
  <c r="K84" i="7"/>
  <c r="L84" i="7"/>
  <c r="N84" i="7"/>
  <c r="R84" i="7"/>
  <c r="U84" i="7"/>
  <c r="V84" i="7"/>
  <c r="W84" i="7"/>
  <c r="S84" i="7"/>
  <c r="X84" i="7"/>
  <c r="Y84" i="7"/>
  <c r="A85" i="7"/>
  <c r="F85" i="7" s="1"/>
  <c r="P85" i="7" s="1"/>
  <c r="B85" i="7"/>
  <c r="M85" i="7" s="1"/>
  <c r="C85" i="7"/>
  <c r="G85" i="7"/>
  <c r="H85" i="7"/>
  <c r="I85" i="7"/>
  <c r="J85" i="7"/>
  <c r="K85" i="7"/>
  <c r="L85" i="7"/>
  <c r="N85" i="7"/>
  <c r="R85" i="7"/>
  <c r="U85" i="7"/>
  <c r="V85" i="7"/>
  <c r="W85" i="7"/>
  <c r="S85" i="7"/>
  <c r="X85" i="7"/>
  <c r="Y85" i="7"/>
  <c r="A86" i="7"/>
  <c r="F86" i="7" s="1"/>
  <c r="O86" i="7" s="1"/>
  <c r="B86" i="7"/>
  <c r="M86" i="7" s="1"/>
  <c r="C86" i="7"/>
  <c r="G86" i="7"/>
  <c r="H86" i="7"/>
  <c r="I86" i="7"/>
  <c r="J86" i="7"/>
  <c r="K86" i="7"/>
  <c r="L86" i="7"/>
  <c r="N86" i="7"/>
  <c r="R86" i="7"/>
  <c r="U86" i="7"/>
  <c r="V86" i="7"/>
  <c r="W86" i="7"/>
  <c r="S86" i="7"/>
  <c r="X86" i="7"/>
  <c r="Y86" i="7"/>
  <c r="A87" i="7"/>
  <c r="F87" i="7" s="1"/>
  <c r="B87" i="7"/>
  <c r="M87" i="7" s="1"/>
  <c r="C87" i="7"/>
  <c r="G87" i="7"/>
  <c r="H87" i="7"/>
  <c r="I87" i="7"/>
  <c r="J87" i="7"/>
  <c r="K87" i="7"/>
  <c r="L87" i="7"/>
  <c r="N87" i="7"/>
  <c r="R87" i="7"/>
  <c r="U87" i="7"/>
  <c r="V87" i="7"/>
  <c r="W87" i="7"/>
  <c r="S87" i="7"/>
  <c r="X87" i="7"/>
  <c r="Y87" i="7"/>
  <c r="A88" i="7"/>
  <c r="F88" i="7" s="1"/>
  <c r="Q88" i="7" s="1"/>
  <c r="B88" i="7"/>
  <c r="M88" i="7" s="1"/>
  <c r="C88" i="7"/>
  <c r="G88" i="7"/>
  <c r="H88" i="7"/>
  <c r="I88" i="7"/>
  <c r="J88" i="7"/>
  <c r="K88" i="7"/>
  <c r="L88" i="7"/>
  <c r="N88" i="7"/>
  <c r="R88" i="7"/>
  <c r="U88" i="7"/>
  <c r="V88" i="7"/>
  <c r="W88" i="7"/>
  <c r="S88" i="7"/>
  <c r="X88" i="7"/>
  <c r="Y88" i="7"/>
  <c r="A89" i="7"/>
  <c r="F89" i="7" s="1"/>
  <c r="P89" i="7" s="1"/>
  <c r="B89" i="7"/>
  <c r="M89" i="7" s="1"/>
  <c r="C89" i="7"/>
  <c r="G89" i="7"/>
  <c r="H89" i="7"/>
  <c r="I89" i="7"/>
  <c r="J89" i="7"/>
  <c r="K89" i="7"/>
  <c r="L89" i="7"/>
  <c r="N89" i="7"/>
  <c r="R89" i="7"/>
  <c r="U89" i="7"/>
  <c r="V89" i="7"/>
  <c r="W89" i="7"/>
  <c r="S89" i="7"/>
  <c r="X89" i="7"/>
  <c r="Y89" i="7"/>
  <c r="A90" i="7"/>
  <c r="F90" i="7" s="1"/>
  <c r="O90" i="7" s="1"/>
  <c r="B90" i="7"/>
  <c r="M90" i="7" s="1"/>
  <c r="C90" i="7"/>
  <c r="G90" i="7"/>
  <c r="H90" i="7"/>
  <c r="I90" i="7"/>
  <c r="J90" i="7"/>
  <c r="K90" i="7"/>
  <c r="L90" i="7"/>
  <c r="N90" i="7"/>
  <c r="R90" i="7"/>
  <c r="U90" i="7"/>
  <c r="V90" i="7"/>
  <c r="W90" i="7"/>
  <c r="S90" i="7"/>
  <c r="X90" i="7"/>
  <c r="Y90" i="7"/>
  <c r="A91" i="7"/>
  <c r="F91" i="7" s="1"/>
  <c r="B91" i="7"/>
  <c r="C91" i="7"/>
  <c r="G91" i="7"/>
  <c r="H91" i="7"/>
  <c r="I91" i="7"/>
  <c r="J91" i="7"/>
  <c r="K91" i="7"/>
  <c r="L91" i="7"/>
  <c r="M91" i="7"/>
  <c r="N91" i="7"/>
  <c r="R91" i="7"/>
  <c r="U91" i="7"/>
  <c r="V91" i="7"/>
  <c r="W91" i="7"/>
  <c r="S91" i="7"/>
  <c r="X91" i="7"/>
  <c r="Y91" i="7"/>
  <c r="A92" i="7"/>
  <c r="F92" i="7" s="1"/>
  <c r="Q92" i="7" s="1"/>
  <c r="B92" i="7"/>
  <c r="M92" i="7" s="1"/>
  <c r="C92" i="7"/>
  <c r="G92" i="7"/>
  <c r="H92" i="7"/>
  <c r="I92" i="7"/>
  <c r="J92" i="7"/>
  <c r="K92" i="7"/>
  <c r="L92" i="7"/>
  <c r="N92" i="7"/>
  <c r="R92" i="7"/>
  <c r="U92" i="7"/>
  <c r="V92" i="7"/>
  <c r="W92" i="7"/>
  <c r="S92" i="7"/>
  <c r="X92" i="7"/>
  <c r="Y92" i="7"/>
  <c r="A93" i="7"/>
  <c r="F93" i="7" s="1"/>
  <c r="P93" i="7" s="1"/>
  <c r="B93" i="7"/>
  <c r="M93" i="7" s="1"/>
  <c r="C93" i="7"/>
  <c r="G93" i="7"/>
  <c r="H93" i="7"/>
  <c r="L93" i="7" s="1"/>
  <c r="I93" i="7"/>
  <c r="J93" i="7"/>
  <c r="K93" i="7"/>
  <c r="N93" i="7"/>
  <c r="R93" i="7"/>
  <c r="U93" i="7"/>
  <c r="V93" i="7"/>
  <c r="W93" i="7"/>
  <c r="S93" i="7"/>
  <c r="X93" i="7"/>
  <c r="Y93" i="7"/>
  <c r="A94" i="7"/>
  <c r="F94" i="7" s="1"/>
  <c r="P94" i="7" s="1"/>
  <c r="B94" i="7"/>
  <c r="M94" i="7" s="1"/>
  <c r="C94" i="7"/>
  <c r="G94" i="7"/>
  <c r="H94" i="7"/>
  <c r="I94" i="7"/>
  <c r="J94" i="7"/>
  <c r="K94" i="7"/>
  <c r="L94" i="7"/>
  <c r="N94" i="7"/>
  <c r="R94" i="7"/>
  <c r="U94" i="7"/>
  <c r="V94" i="7"/>
  <c r="W94" i="7"/>
  <c r="S94" i="7"/>
  <c r="X94" i="7"/>
  <c r="Y94" i="7"/>
  <c r="A95" i="7"/>
  <c r="F95" i="7" s="1"/>
  <c r="P95" i="7" s="1"/>
  <c r="B95" i="7"/>
  <c r="C95" i="7"/>
  <c r="G95" i="7"/>
  <c r="H95" i="7"/>
  <c r="I95" i="7"/>
  <c r="J95" i="7"/>
  <c r="K95" i="7"/>
  <c r="L95" i="7"/>
  <c r="M95" i="7"/>
  <c r="N95" i="7"/>
  <c r="R95" i="7"/>
  <c r="U95" i="7"/>
  <c r="V95" i="7"/>
  <c r="W95" i="7"/>
  <c r="S95" i="7"/>
  <c r="X95" i="7"/>
  <c r="Y95" i="7"/>
  <c r="A96" i="7"/>
  <c r="F96" i="7" s="1"/>
  <c r="P96" i="7" s="1"/>
  <c r="B96" i="7"/>
  <c r="M96" i="7" s="1"/>
  <c r="C96" i="7"/>
  <c r="G96" i="7"/>
  <c r="H96" i="7"/>
  <c r="L96" i="7" s="1"/>
  <c r="I96" i="7"/>
  <c r="J96" i="7"/>
  <c r="K96" i="7"/>
  <c r="N96" i="7"/>
  <c r="R96" i="7"/>
  <c r="U96" i="7"/>
  <c r="V96" i="7"/>
  <c r="W96" i="7"/>
  <c r="S96" i="7"/>
  <c r="X96" i="7"/>
  <c r="Y96" i="7"/>
  <c r="A97" i="7"/>
  <c r="F97" i="7" s="1"/>
  <c r="P97" i="7" s="1"/>
  <c r="B97" i="7"/>
  <c r="C97" i="7"/>
  <c r="G97" i="7"/>
  <c r="H97" i="7"/>
  <c r="I97" i="7"/>
  <c r="J97" i="7"/>
  <c r="K97" i="7"/>
  <c r="L97" i="7"/>
  <c r="M97" i="7"/>
  <c r="N97" i="7"/>
  <c r="R97" i="7"/>
  <c r="U97" i="7"/>
  <c r="V97" i="7"/>
  <c r="W97" i="7"/>
  <c r="S97" i="7"/>
  <c r="X97" i="7"/>
  <c r="Y97" i="7"/>
  <c r="A98" i="7"/>
  <c r="F98" i="7" s="1"/>
  <c r="B98" i="7"/>
  <c r="M98" i="7" s="1"/>
  <c r="C98" i="7"/>
  <c r="G98" i="7"/>
  <c r="H98" i="7"/>
  <c r="I98" i="7"/>
  <c r="J98" i="7"/>
  <c r="K98" i="7"/>
  <c r="L98" i="7"/>
  <c r="N98" i="7"/>
  <c r="R98" i="7"/>
  <c r="U98" i="7"/>
  <c r="V98" i="7"/>
  <c r="W98" i="7"/>
  <c r="S98" i="7"/>
  <c r="X98" i="7"/>
  <c r="Y98" i="7"/>
  <c r="A99" i="7"/>
  <c r="F99" i="7" s="1"/>
  <c r="B99" i="7"/>
  <c r="M99" i="7" s="1"/>
  <c r="C99" i="7"/>
  <c r="D99" i="7" s="1"/>
  <c r="G99" i="7"/>
  <c r="H99" i="7"/>
  <c r="I99" i="7"/>
  <c r="J99" i="7"/>
  <c r="K99" i="7"/>
  <c r="L99" i="7"/>
  <c r="N99" i="7"/>
  <c r="R99" i="7"/>
  <c r="U99" i="7"/>
  <c r="V99" i="7"/>
  <c r="W99" i="7"/>
  <c r="S99" i="7"/>
  <c r="X99" i="7"/>
  <c r="Y99" i="7"/>
  <c r="A100" i="7"/>
  <c r="F100" i="7" s="1"/>
  <c r="B100" i="7"/>
  <c r="M100" i="7" s="1"/>
  <c r="C100" i="7"/>
  <c r="G100" i="7"/>
  <c r="H100" i="7"/>
  <c r="I100" i="7"/>
  <c r="J100" i="7"/>
  <c r="K100" i="7"/>
  <c r="L100" i="7"/>
  <c r="N100" i="7"/>
  <c r="R100" i="7"/>
  <c r="U100" i="7"/>
  <c r="V100" i="7"/>
  <c r="W100" i="7"/>
  <c r="S100" i="7"/>
  <c r="X100" i="7"/>
  <c r="Y100" i="7"/>
  <c r="A101" i="7"/>
  <c r="F101" i="7" s="1"/>
  <c r="O101" i="7" s="1"/>
  <c r="B101" i="7"/>
  <c r="M101" i="7" s="1"/>
  <c r="C101" i="7"/>
  <c r="G101" i="7"/>
  <c r="H101" i="7"/>
  <c r="I101" i="7"/>
  <c r="J101" i="7"/>
  <c r="K101" i="7"/>
  <c r="L101" i="7"/>
  <c r="N101" i="7"/>
  <c r="R101" i="7"/>
  <c r="U101" i="7"/>
  <c r="V101" i="7"/>
  <c r="W101" i="7"/>
  <c r="S101" i="7"/>
  <c r="X101" i="7"/>
  <c r="Y101" i="7"/>
  <c r="A102" i="7"/>
  <c r="F102" i="7" s="1"/>
  <c r="B102" i="7"/>
  <c r="M102" i="7" s="1"/>
  <c r="C102" i="7"/>
  <c r="G102" i="7"/>
  <c r="H102" i="7"/>
  <c r="I102" i="7"/>
  <c r="J102" i="7"/>
  <c r="K102" i="7"/>
  <c r="L102" i="7"/>
  <c r="N102" i="7"/>
  <c r="R102" i="7"/>
  <c r="U102" i="7"/>
  <c r="V102" i="7"/>
  <c r="W102" i="7"/>
  <c r="S102" i="7"/>
  <c r="X102" i="7"/>
  <c r="Y102" i="7"/>
  <c r="A103" i="7"/>
  <c r="F103" i="7" s="1"/>
  <c r="B103" i="7"/>
  <c r="M103" i="7" s="1"/>
  <c r="C103" i="7"/>
  <c r="G103" i="7"/>
  <c r="H103" i="7"/>
  <c r="I103" i="7"/>
  <c r="J103" i="7"/>
  <c r="K103" i="7"/>
  <c r="L103" i="7"/>
  <c r="N103" i="7"/>
  <c r="R103" i="7"/>
  <c r="U103" i="7"/>
  <c r="V103" i="7"/>
  <c r="W103" i="7"/>
  <c r="S103" i="7"/>
  <c r="X103" i="7"/>
  <c r="Y103" i="7"/>
  <c r="A104" i="7"/>
  <c r="F104" i="7" s="1"/>
  <c r="B104" i="7"/>
  <c r="M104" i="7" s="1"/>
  <c r="C104" i="7"/>
  <c r="G104" i="7"/>
  <c r="H104" i="7"/>
  <c r="I104" i="7"/>
  <c r="J104" i="7"/>
  <c r="K104" i="7"/>
  <c r="L104" i="7"/>
  <c r="N104" i="7"/>
  <c r="R104" i="7"/>
  <c r="U104" i="7"/>
  <c r="V104" i="7"/>
  <c r="W104" i="7"/>
  <c r="S104" i="7"/>
  <c r="X104" i="7"/>
  <c r="Y104" i="7"/>
  <c r="A105" i="7"/>
  <c r="F105" i="7" s="1"/>
  <c r="O105" i="7" s="1"/>
  <c r="B105" i="7"/>
  <c r="M105" i="7" s="1"/>
  <c r="C105" i="7"/>
  <c r="G105" i="7"/>
  <c r="H105" i="7"/>
  <c r="I105" i="7"/>
  <c r="J105" i="7"/>
  <c r="K105" i="7"/>
  <c r="L105" i="7"/>
  <c r="N105" i="7"/>
  <c r="R105" i="7"/>
  <c r="U105" i="7"/>
  <c r="V105" i="7"/>
  <c r="W105" i="7"/>
  <c r="S105" i="7"/>
  <c r="X105" i="7"/>
  <c r="Y105" i="7"/>
  <c r="A106" i="7"/>
  <c r="F106" i="7" s="1"/>
  <c r="B106" i="7"/>
  <c r="M106" i="7" s="1"/>
  <c r="C106" i="7"/>
  <c r="G106" i="7"/>
  <c r="H106" i="7"/>
  <c r="I106" i="7"/>
  <c r="J106" i="7"/>
  <c r="K106" i="7"/>
  <c r="L106" i="7"/>
  <c r="N106" i="7"/>
  <c r="R106" i="7"/>
  <c r="U106" i="7"/>
  <c r="V106" i="7"/>
  <c r="W106" i="7"/>
  <c r="S106" i="7"/>
  <c r="X106" i="7"/>
  <c r="Y106" i="7"/>
  <c r="A107" i="7"/>
  <c r="F107" i="7" s="1"/>
  <c r="B107" i="7"/>
  <c r="M107" i="7" s="1"/>
  <c r="C107" i="7"/>
  <c r="G107" i="7"/>
  <c r="H107" i="7"/>
  <c r="L107" i="7" s="1"/>
  <c r="I107" i="7"/>
  <c r="J107" i="7"/>
  <c r="K107" i="7"/>
  <c r="N107" i="7"/>
  <c r="R107" i="7"/>
  <c r="U107" i="7"/>
  <c r="V107" i="7"/>
  <c r="W107" i="7"/>
  <c r="S107" i="7"/>
  <c r="X107" i="7"/>
  <c r="Y107" i="7"/>
  <c r="A108" i="7"/>
  <c r="F108" i="7" s="1"/>
  <c r="B108" i="7"/>
  <c r="M108" i="7" s="1"/>
  <c r="C108" i="7"/>
  <c r="G108" i="7"/>
  <c r="H108" i="7"/>
  <c r="I108" i="7"/>
  <c r="J108" i="7"/>
  <c r="K108" i="7"/>
  <c r="L108" i="7"/>
  <c r="N108" i="7"/>
  <c r="R108" i="7"/>
  <c r="U108" i="7"/>
  <c r="V108" i="7"/>
  <c r="W108" i="7"/>
  <c r="S108" i="7"/>
  <c r="X108" i="7"/>
  <c r="Y108" i="7"/>
  <c r="A109" i="7"/>
  <c r="F109" i="7" s="1"/>
  <c r="O109" i="7" s="1"/>
  <c r="B109" i="7"/>
  <c r="M109" i="7" s="1"/>
  <c r="C109" i="7"/>
  <c r="G109" i="7"/>
  <c r="H109" i="7"/>
  <c r="I109" i="7"/>
  <c r="J109" i="7"/>
  <c r="K109" i="7"/>
  <c r="L109" i="7"/>
  <c r="N109" i="7"/>
  <c r="R109" i="7"/>
  <c r="U109" i="7"/>
  <c r="V109" i="7"/>
  <c r="W109" i="7"/>
  <c r="S109" i="7"/>
  <c r="X109" i="7"/>
  <c r="Y109" i="7"/>
  <c r="A110" i="7"/>
  <c r="F110" i="7" s="1"/>
  <c r="B110" i="7"/>
  <c r="M110" i="7" s="1"/>
  <c r="C110" i="7"/>
  <c r="G110" i="7"/>
  <c r="H110" i="7"/>
  <c r="I110" i="7"/>
  <c r="J110" i="7"/>
  <c r="K110" i="7"/>
  <c r="L110" i="7"/>
  <c r="N110" i="7"/>
  <c r="R110" i="7"/>
  <c r="U110" i="7"/>
  <c r="V110" i="7"/>
  <c r="W110" i="7"/>
  <c r="S110" i="7"/>
  <c r="X110" i="7"/>
  <c r="Y110" i="7"/>
  <c r="A111" i="7"/>
  <c r="F111" i="7" s="1"/>
  <c r="B111" i="7"/>
  <c r="M111" i="7" s="1"/>
  <c r="C111" i="7"/>
  <c r="G111" i="7"/>
  <c r="H111" i="7"/>
  <c r="I111" i="7"/>
  <c r="J111" i="7"/>
  <c r="K111" i="7"/>
  <c r="L111" i="7"/>
  <c r="N111" i="7"/>
  <c r="R111" i="7"/>
  <c r="U111" i="7"/>
  <c r="V111" i="7"/>
  <c r="W111" i="7"/>
  <c r="S111" i="7"/>
  <c r="X111" i="7"/>
  <c r="Y111" i="7"/>
  <c r="A112" i="7"/>
  <c r="F112" i="7" s="1"/>
  <c r="B112" i="7"/>
  <c r="C112" i="7"/>
  <c r="G112" i="7"/>
  <c r="H112" i="7"/>
  <c r="I112" i="7"/>
  <c r="J112" i="7"/>
  <c r="K112" i="7"/>
  <c r="L112" i="7"/>
  <c r="M112" i="7"/>
  <c r="N112" i="7"/>
  <c r="R112" i="7"/>
  <c r="U112" i="7"/>
  <c r="V112" i="7"/>
  <c r="W112" i="7"/>
  <c r="S112" i="7"/>
  <c r="X112" i="7"/>
  <c r="Y112" i="7"/>
  <c r="A113" i="7"/>
  <c r="F113" i="7" s="1"/>
  <c r="B113" i="7"/>
  <c r="C113" i="7"/>
  <c r="G113" i="7"/>
  <c r="H113" i="7"/>
  <c r="I113" i="7"/>
  <c r="J113" i="7"/>
  <c r="K113" i="7"/>
  <c r="L113" i="7"/>
  <c r="M113" i="7"/>
  <c r="N113" i="7"/>
  <c r="R113" i="7"/>
  <c r="U113" i="7"/>
  <c r="V113" i="7"/>
  <c r="W113" i="7"/>
  <c r="S113" i="7"/>
  <c r="X113" i="7"/>
  <c r="Y113" i="7"/>
  <c r="A114" i="7"/>
  <c r="F114" i="7" s="1"/>
  <c r="B114" i="7"/>
  <c r="M114" i="7" s="1"/>
  <c r="C114" i="7"/>
  <c r="G114" i="7"/>
  <c r="H114" i="7"/>
  <c r="I114" i="7"/>
  <c r="J114" i="7"/>
  <c r="K114" i="7"/>
  <c r="L114" i="7"/>
  <c r="N114" i="7"/>
  <c r="R114" i="7"/>
  <c r="U114" i="7"/>
  <c r="V114" i="7"/>
  <c r="W114" i="7"/>
  <c r="S114" i="7"/>
  <c r="X114" i="7"/>
  <c r="Y114" i="7"/>
  <c r="A115" i="7"/>
  <c r="F115" i="7" s="1"/>
  <c r="O115" i="7" s="1"/>
  <c r="B115" i="7"/>
  <c r="M115" i="7" s="1"/>
  <c r="C115" i="7"/>
  <c r="D115" i="7" s="1"/>
  <c r="G115" i="7"/>
  <c r="H115" i="7"/>
  <c r="I115" i="7"/>
  <c r="J115" i="7"/>
  <c r="K115" i="7"/>
  <c r="L115" i="7"/>
  <c r="N115" i="7"/>
  <c r="R115" i="7"/>
  <c r="U115" i="7"/>
  <c r="V115" i="7"/>
  <c r="W115" i="7"/>
  <c r="S115" i="7"/>
  <c r="X115" i="7"/>
  <c r="Y115" i="7"/>
  <c r="A116" i="7"/>
  <c r="F116" i="7" s="1"/>
  <c r="B116" i="7"/>
  <c r="M116" i="7" s="1"/>
  <c r="C116" i="7"/>
  <c r="G116" i="7"/>
  <c r="H116" i="7"/>
  <c r="I116" i="7"/>
  <c r="J116" i="7"/>
  <c r="K116" i="7"/>
  <c r="L116" i="7"/>
  <c r="N116" i="7"/>
  <c r="R116" i="7"/>
  <c r="U116" i="7"/>
  <c r="V116" i="7"/>
  <c r="W116" i="7"/>
  <c r="S116" i="7"/>
  <c r="X116" i="7"/>
  <c r="Y116" i="7"/>
  <c r="A117" i="7"/>
  <c r="F117" i="7" s="1"/>
  <c r="B117" i="7"/>
  <c r="C117" i="7"/>
  <c r="G117" i="7"/>
  <c r="H117" i="7"/>
  <c r="I117" i="7"/>
  <c r="J117" i="7"/>
  <c r="K117" i="7"/>
  <c r="L117" i="7"/>
  <c r="M117" i="7"/>
  <c r="N117" i="7"/>
  <c r="R117" i="7"/>
  <c r="U117" i="7"/>
  <c r="V117" i="7"/>
  <c r="W117" i="7"/>
  <c r="S117" i="7"/>
  <c r="X117" i="7"/>
  <c r="Y117" i="7"/>
  <c r="A118" i="7"/>
  <c r="F118" i="7" s="1"/>
  <c r="B118" i="7"/>
  <c r="M118" i="7" s="1"/>
  <c r="C118" i="7"/>
  <c r="G118" i="7"/>
  <c r="H118" i="7"/>
  <c r="I118" i="7"/>
  <c r="J118" i="7"/>
  <c r="K118" i="7"/>
  <c r="L118" i="7"/>
  <c r="N118" i="7"/>
  <c r="R118" i="7"/>
  <c r="U118" i="7"/>
  <c r="V118" i="7"/>
  <c r="W118" i="7"/>
  <c r="S118" i="7"/>
  <c r="X118" i="7"/>
  <c r="Y118" i="7"/>
  <c r="A119" i="7"/>
  <c r="F119" i="7" s="1"/>
  <c r="O119" i="7" s="1"/>
  <c r="B119" i="7"/>
  <c r="M119" i="7" s="1"/>
  <c r="C119" i="7"/>
  <c r="G119" i="7"/>
  <c r="H119" i="7"/>
  <c r="I119" i="7"/>
  <c r="J119" i="7"/>
  <c r="K119" i="7"/>
  <c r="L119" i="7"/>
  <c r="N119" i="7"/>
  <c r="R119" i="7"/>
  <c r="U119" i="7"/>
  <c r="V119" i="7"/>
  <c r="W119" i="7"/>
  <c r="S119" i="7"/>
  <c r="X119" i="7"/>
  <c r="Y119" i="7"/>
  <c r="A120" i="7"/>
  <c r="F120" i="7" s="1"/>
  <c r="B120" i="7"/>
  <c r="C120" i="7"/>
  <c r="G120" i="7"/>
  <c r="H120" i="7"/>
  <c r="I120" i="7"/>
  <c r="J120" i="7"/>
  <c r="K120" i="7"/>
  <c r="L120" i="7"/>
  <c r="M120" i="7"/>
  <c r="N120" i="7"/>
  <c r="R120" i="7"/>
  <c r="U120" i="7"/>
  <c r="V120" i="7"/>
  <c r="W120" i="7"/>
  <c r="S120" i="7"/>
  <c r="X120" i="7"/>
  <c r="Y120" i="7"/>
  <c r="X19" i="7"/>
  <c r="S19" i="7"/>
  <c r="W19" i="7"/>
  <c r="V19" i="7"/>
  <c r="U19" i="7"/>
  <c r="Y19" i="7"/>
  <c r="O3" i="7"/>
  <c r="P3" i="7"/>
  <c r="Q3" i="7"/>
  <c r="R3" i="7"/>
  <c r="T3" i="7"/>
  <c r="O4" i="7"/>
  <c r="P4" i="7"/>
  <c r="Q4" i="7"/>
  <c r="R4" i="7"/>
  <c r="T4" i="7"/>
  <c r="O5" i="7"/>
  <c r="P5" i="7"/>
  <c r="Q5" i="7"/>
  <c r="R5" i="7"/>
  <c r="T5" i="7"/>
  <c r="O6" i="7"/>
  <c r="P6" i="7"/>
  <c r="Q6" i="7"/>
  <c r="R6" i="7"/>
  <c r="T6" i="7"/>
  <c r="O7" i="7"/>
  <c r="P7" i="7"/>
  <c r="Q7" i="7"/>
  <c r="R7" i="7"/>
  <c r="T7" i="7"/>
  <c r="O8" i="7"/>
  <c r="P8" i="7"/>
  <c r="Q8" i="7"/>
  <c r="R8" i="7"/>
  <c r="T8" i="7"/>
  <c r="O9" i="7"/>
  <c r="P9" i="7"/>
  <c r="Q9" i="7"/>
  <c r="R9" i="7"/>
  <c r="T9" i="7"/>
  <c r="O10" i="7"/>
  <c r="P10" i="7"/>
  <c r="Q10" i="7"/>
  <c r="R10" i="7"/>
  <c r="T10" i="7"/>
  <c r="O11" i="7"/>
  <c r="P11" i="7"/>
  <c r="Q11" i="7"/>
  <c r="R11" i="7"/>
  <c r="T11" i="7"/>
  <c r="O12" i="7"/>
  <c r="P12" i="7"/>
  <c r="Q12" i="7"/>
  <c r="R12" i="7"/>
  <c r="T12" i="7"/>
  <c r="O13" i="7"/>
  <c r="P13" i="7"/>
  <c r="Q13" i="7"/>
  <c r="R13" i="7"/>
  <c r="T13" i="7"/>
  <c r="O14" i="7"/>
  <c r="P14" i="7"/>
  <c r="Q14" i="7"/>
  <c r="R14" i="7"/>
  <c r="T14" i="7"/>
  <c r="O15" i="7"/>
  <c r="P15" i="7"/>
  <c r="Q15" i="7"/>
  <c r="R15" i="7"/>
  <c r="T15" i="7"/>
  <c r="O16" i="7"/>
  <c r="P16" i="7"/>
  <c r="Q16" i="7"/>
  <c r="R16" i="7"/>
  <c r="T16" i="7"/>
  <c r="O17" i="7"/>
  <c r="P17" i="7"/>
  <c r="Q17" i="7"/>
  <c r="R17" i="7"/>
  <c r="T17" i="7"/>
  <c r="O18" i="7"/>
  <c r="P18" i="7"/>
  <c r="Q18" i="7"/>
  <c r="R18" i="7"/>
  <c r="T18" i="7"/>
  <c r="Q2" i="7"/>
  <c r="R2" i="7"/>
  <c r="T2" i="7"/>
  <c r="P2" i="7"/>
  <c r="O2" i="7"/>
  <c r="R19" i="7"/>
  <c r="J19" i="7"/>
  <c r="K19" i="7"/>
  <c r="I19" i="7"/>
  <c r="H19" i="7"/>
  <c r="L19" i="7" s="1"/>
  <c r="G19" i="7"/>
  <c r="C19" i="7"/>
  <c r="B19" i="7"/>
  <c r="M19" i="7" s="1"/>
  <c r="A19" i="7"/>
  <c r="F19" i="7" s="1"/>
  <c r="N19" i="7"/>
  <c r="Y3" i="7"/>
  <c r="Y4" i="7"/>
  <c r="Y5" i="7"/>
  <c r="Y6" i="7"/>
  <c r="Y7" i="7"/>
  <c r="Y8" i="7"/>
  <c r="Y9" i="7"/>
  <c r="Y10" i="7"/>
  <c r="Y11" i="7"/>
  <c r="Y12" i="7"/>
  <c r="Y13" i="7"/>
  <c r="Y14" i="7"/>
  <c r="Y15" i="7"/>
  <c r="Y16" i="7"/>
  <c r="Y17" i="7"/>
  <c r="Y18" i="7"/>
  <c r="Y2" i="7"/>
  <c r="V3" i="7"/>
  <c r="V4" i="7"/>
  <c r="V5" i="7"/>
  <c r="V6" i="7"/>
  <c r="V7" i="7"/>
  <c r="V8" i="7"/>
  <c r="V9" i="7"/>
  <c r="V10" i="7"/>
  <c r="V11" i="7"/>
  <c r="V12" i="7"/>
  <c r="V13" i="7"/>
  <c r="V14" i="7"/>
  <c r="V15" i="7"/>
  <c r="V16" i="7"/>
  <c r="V17" i="7"/>
  <c r="V18" i="7"/>
  <c r="V2" i="7"/>
  <c r="U3" i="7"/>
  <c r="U4" i="7"/>
  <c r="U5" i="7"/>
  <c r="U6" i="7"/>
  <c r="U7" i="7"/>
  <c r="U8" i="7"/>
  <c r="U9" i="7"/>
  <c r="U10" i="7"/>
  <c r="U11" i="7"/>
  <c r="U12" i="7"/>
  <c r="U13" i="7"/>
  <c r="U14" i="7"/>
  <c r="U15" i="7"/>
  <c r="U16" i="7"/>
  <c r="U17" i="7"/>
  <c r="U18" i="7"/>
  <c r="U2"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N3" i="7"/>
  <c r="N4" i="7"/>
  <c r="N5" i="7"/>
  <c r="N6" i="7"/>
  <c r="N7" i="7"/>
  <c r="N8" i="7"/>
  <c r="N9" i="7"/>
  <c r="N10" i="7"/>
  <c r="N11" i="7"/>
  <c r="N12" i="7"/>
  <c r="N13" i="7"/>
  <c r="N14" i="7"/>
  <c r="N15" i="7"/>
  <c r="N16" i="7"/>
  <c r="N17" i="7"/>
  <c r="N18" i="7"/>
  <c r="N2"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I3" i="7"/>
  <c r="I4" i="7"/>
  <c r="I5" i="7"/>
  <c r="I6" i="7"/>
  <c r="I7" i="7"/>
  <c r="I8" i="7"/>
  <c r="I9" i="7"/>
  <c r="I10" i="7"/>
  <c r="I11" i="7"/>
  <c r="I12" i="7"/>
  <c r="I13" i="7"/>
  <c r="I14" i="7"/>
  <c r="I15" i="7"/>
  <c r="I16" i="7"/>
  <c r="I17" i="7"/>
  <c r="I18" i="7"/>
  <c r="I2" i="7"/>
  <c r="H3" i="7"/>
  <c r="L3" i="7" s="1"/>
  <c r="H4" i="7"/>
  <c r="L4" i="7" s="1"/>
  <c r="H5" i="7"/>
  <c r="L5" i="7" s="1"/>
  <c r="H6" i="7"/>
  <c r="L6" i="7" s="1"/>
  <c r="H7" i="7"/>
  <c r="L7" i="7" s="1"/>
  <c r="H8" i="7"/>
  <c r="L8" i="7" s="1"/>
  <c r="H9" i="7"/>
  <c r="L9" i="7" s="1"/>
  <c r="H10" i="7"/>
  <c r="L10" i="7" s="1"/>
  <c r="H11" i="7"/>
  <c r="L11" i="7" s="1"/>
  <c r="H12" i="7"/>
  <c r="L12" i="7" s="1"/>
  <c r="H13" i="7"/>
  <c r="L13" i="7" s="1"/>
  <c r="H14" i="7"/>
  <c r="L14" i="7" s="1"/>
  <c r="H15" i="7"/>
  <c r="L15" i="7" s="1"/>
  <c r="H16" i="7"/>
  <c r="L16" i="7" s="1"/>
  <c r="H17" i="7"/>
  <c r="L17" i="7" s="1"/>
  <c r="H18" i="7"/>
  <c r="L18" i="7" s="1"/>
  <c r="H2" i="7"/>
  <c r="L2" i="7" s="1"/>
  <c r="G3" i="7"/>
  <c r="G4" i="7"/>
  <c r="G5" i="7"/>
  <c r="G6" i="7"/>
  <c r="G7" i="7"/>
  <c r="G8" i="7"/>
  <c r="G9" i="7"/>
  <c r="G10" i="7"/>
  <c r="G11" i="7"/>
  <c r="G12" i="7"/>
  <c r="G13" i="7"/>
  <c r="G14" i="7"/>
  <c r="G15" i="7"/>
  <c r="G16" i="7"/>
  <c r="G17" i="7"/>
  <c r="G18" i="7"/>
  <c r="G2" i="7"/>
  <c r="C3" i="7"/>
  <c r="C4" i="7"/>
  <c r="C5" i="7"/>
  <c r="C6" i="7"/>
  <c r="C7" i="7"/>
  <c r="C8" i="7"/>
  <c r="C9" i="7"/>
  <c r="C10" i="7"/>
  <c r="C11" i="7"/>
  <c r="C12" i="7"/>
  <c r="C13" i="7"/>
  <c r="C14" i="7"/>
  <c r="C15" i="7"/>
  <c r="C16" i="7"/>
  <c r="C17" i="7"/>
  <c r="C18" i="7"/>
  <c r="C2" i="7"/>
  <c r="B3" i="7"/>
  <c r="M3" i="7" s="1"/>
  <c r="B4" i="7"/>
  <c r="M4" i="7" s="1"/>
  <c r="B5" i="7"/>
  <c r="M5" i="7" s="1"/>
  <c r="B6" i="7"/>
  <c r="M6" i="7" s="1"/>
  <c r="B7" i="7"/>
  <c r="M7" i="7" s="1"/>
  <c r="B8" i="7"/>
  <c r="M8" i="7" s="1"/>
  <c r="B9" i="7"/>
  <c r="M9" i="7" s="1"/>
  <c r="B10" i="7"/>
  <c r="M10" i="7" s="1"/>
  <c r="B11" i="7"/>
  <c r="M11" i="7" s="1"/>
  <c r="B12" i="7"/>
  <c r="M12" i="7" s="1"/>
  <c r="B13" i="7"/>
  <c r="M13" i="7" s="1"/>
  <c r="B14" i="7"/>
  <c r="M14" i="7" s="1"/>
  <c r="B15" i="7"/>
  <c r="M15" i="7" s="1"/>
  <c r="B16" i="7"/>
  <c r="M16" i="7" s="1"/>
  <c r="B17" i="7"/>
  <c r="M17" i="7" s="1"/>
  <c r="B18" i="7"/>
  <c r="M18" i="7" s="1"/>
  <c r="B2" i="7"/>
  <c r="M2" i="7" s="1"/>
  <c r="A3" i="7"/>
  <c r="F3" i="7" s="1"/>
  <c r="X3" i="7" s="1"/>
  <c r="A4" i="7"/>
  <c r="F4" i="7" s="1"/>
  <c r="X4" i="7" s="1"/>
  <c r="A5" i="7"/>
  <c r="F5" i="7" s="1"/>
  <c r="A6" i="7"/>
  <c r="F6" i="7" s="1"/>
  <c r="S6" i="7" s="1"/>
  <c r="A7" i="7"/>
  <c r="F7" i="7" s="1"/>
  <c r="X7" i="7" s="1"/>
  <c r="A8" i="7"/>
  <c r="F8" i="7" s="1"/>
  <c r="X8" i="7" s="1"/>
  <c r="A9" i="7"/>
  <c r="F9" i="7" s="1"/>
  <c r="A10" i="7"/>
  <c r="F10" i="7" s="1"/>
  <c r="S10" i="7" s="1"/>
  <c r="A11" i="7"/>
  <c r="F11" i="7" s="1"/>
  <c r="X11" i="7" s="1"/>
  <c r="A12" i="7"/>
  <c r="F12" i="7" s="1"/>
  <c r="X12" i="7" s="1"/>
  <c r="A13" i="7"/>
  <c r="F13" i="7" s="1"/>
  <c r="W13" i="7" s="1"/>
  <c r="A14" i="7"/>
  <c r="F14" i="7" s="1"/>
  <c r="S14" i="7" s="1"/>
  <c r="A15" i="7"/>
  <c r="F15" i="7" s="1"/>
  <c r="X15" i="7" s="1"/>
  <c r="A16" i="7"/>
  <c r="F16" i="7" s="1"/>
  <c r="X16" i="7" s="1"/>
  <c r="A17" i="7"/>
  <c r="F17" i="7" s="1"/>
  <c r="W17" i="7" s="1"/>
  <c r="A18" i="7"/>
  <c r="F18" i="7" s="1"/>
  <c r="S18" i="7" s="1"/>
  <c r="A2" i="7"/>
  <c r="F2" i="7" s="1"/>
  <c r="X2" i="7" s="1"/>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E16" i="7" l="1"/>
  <c r="D16" i="7"/>
  <c r="D8" i="7"/>
  <c r="E8" i="7" s="1"/>
  <c r="E4" i="7"/>
  <c r="D4" i="7"/>
  <c r="D2" i="7"/>
  <c r="E2" i="7" s="1"/>
  <c r="E11" i="7"/>
  <c r="D11" i="7"/>
  <c r="D3" i="7"/>
  <c r="E3" i="7" s="1"/>
  <c r="E18" i="7"/>
  <c r="D18" i="7"/>
  <c r="D14" i="7"/>
  <c r="E14" i="7" s="1"/>
  <c r="E10" i="7"/>
  <c r="D10" i="7"/>
  <c r="D6" i="7"/>
  <c r="E6" i="7" s="1"/>
  <c r="E12" i="7"/>
  <c r="D12" i="7"/>
  <c r="D15" i="7"/>
  <c r="E15" i="7" s="1"/>
  <c r="E7" i="7"/>
  <c r="D7" i="7"/>
  <c r="D17" i="7"/>
  <c r="E17" i="7" s="1"/>
  <c r="E13" i="7"/>
  <c r="D13" i="7"/>
  <c r="D9" i="7"/>
  <c r="E9" i="7" s="1"/>
  <c r="E5" i="7"/>
  <c r="D5" i="7"/>
  <c r="D117" i="7"/>
  <c r="E117" i="7" s="1"/>
  <c r="D111" i="7"/>
  <c r="E111" i="7" s="1"/>
  <c r="D106" i="7"/>
  <c r="E106" i="7" s="1"/>
  <c r="D95" i="7"/>
  <c r="E95" i="7" s="1"/>
  <c r="D91" i="7"/>
  <c r="E91" i="7" s="1"/>
  <c r="D87" i="7"/>
  <c r="E87" i="7" s="1"/>
  <c r="D80" i="7"/>
  <c r="E80" i="7" s="1"/>
  <c r="D77" i="7"/>
  <c r="E77" i="7" s="1"/>
  <c r="D69" i="7"/>
  <c r="E69" i="7" s="1"/>
  <c r="D65" i="7"/>
  <c r="E65" i="7" s="1"/>
  <c r="D57" i="7"/>
  <c r="E57" i="7" s="1"/>
  <c r="D53" i="7"/>
  <c r="E53" i="7" s="1"/>
  <c r="D47" i="7"/>
  <c r="E47" i="7" s="1"/>
  <c r="D44" i="7"/>
  <c r="E44" i="7" s="1"/>
  <c r="D38" i="7"/>
  <c r="E38" i="7" s="1"/>
  <c r="D22" i="7"/>
  <c r="E22" i="7" s="1"/>
  <c r="D128" i="7"/>
  <c r="E128" i="7" s="1"/>
  <c r="D119" i="7"/>
  <c r="E119" i="7" s="1"/>
  <c r="D113" i="7"/>
  <c r="E113" i="7" s="1"/>
  <c r="D110" i="7"/>
  <c r="E110" i="7" s="1"/>
  <c r="D101" i="7"/>
  <c r="E101" i="7" s="1"/>
  <c r="D93" i="7"/>
  <c r="E93" i="7" s="1"/>
  <c r="D79" i="7"/>
  <c r="E79" i="7" s="1"/>
  <c r="D68" i="7"/>
  <c r="E68" i="7" s="1"/>
  <c r="D64" i="7"/>
  <c r="E64" i="7" s="1"/>
  <c r="D37" i="7"/>
  <c r="E37" i="7" s="1"/>
  <c r="D35" i="7"/>
  <c r="E35" i="7" s="1"/>
  <c r="D28" i="7"/>
  <c r="E28" i="7" s="1"/>
  <c r="D126" i="7"/>
  <c r="E126" i="7" s="1"/>
  <c r="D118" i="7"/>
  <c r="E118" i="7" s="1"/>
  <c r="D109" i="7"/>
  <c r="E109" i="7" s="1"/>
  <c r="D104" i="7"/>
  <c r="E104" i="7" s="1"/>
  <c r="D100" i="7"/>
  <c r="E100" i="7" s="1"/>
  <c r="D97" i="7"/>
  <c r="E97" i="7" s="1"/>
  <c r="D96" i="7"/>
  <c r="E96" i="7" s="1"/>
  <c r="D92" i="7"/>
  <c r="E92" i="7" s="1"/>
  <c r="D89" i="7"/>
  <c r="E89" i="7" s="1"/>
  <c r="D85" i="7"/>
  <c r="E85" i="7" s="1"/>
  <c r="D82" i="7"/>
  <c r="E82" i="7" s="1"/>
  <c r="D78" i="7"/>
  <c r="E78" i="7" s="1"/>
  <c r="D72" i="7"/>
  <c r="E72" i="7" s="1"/>
  <c r="D67" i="7"/>
  <c r="E67" i="7" s="1"/>
  <c r="D63" i="7"/>
  <c r="E63" i="7" s="1"/>
  <c r="D59" i="7"/>
  <c r="E59" i="7" s="1"/>
  <c r="D55" i="7"/>
  <c r="E55" i="7" s="1"/>
  <c r="D52" i="7"/>
  <c r="E52" i="7" s="1"/>
  <c r="D49" i="7"/>
  <c r="E49" i="7" s="1"/>
  <c r="D45" i="7"/>
  <c r="E45" i="7" s="1"/>
  <c r="D42" i="7"/>
  <c r="E42" i="7" s="1"/>
  <c r="D30" i="7"/>
  <c r="E30" i="7" s="1"/>
  <c r="D27" i="7"/>
  <c r="E27" i="7" s="1"/>
  <c r="D24" i="7"/>
  <c r="E24" i="7" s="1"/>
  <c r="D125" i="7"/>
  <c r="E125" i="7" s="1"/>
  <c r="D132" i="7"/>
  <c r="E132" i="7" s="1"/>
  <c r="D133" i="7"/>
  <c r="E133" i="7" s="1"/>
  <c r="D120" i="7"/>
  <c r="E120" i="7" s="1"/>
  <c r="D102" i="7"/>
  <c r="E102" i="7" s="1"/>
  <c r="D98" i="7"/>
  <c r="E98" i="7" s="1"/>
  <c r="D74" i="7"/>
  <c r="E74" i="7" s="1"/>
  <c r="D51" i="7"/>
  <c r="E51" i="7" s="1"/>
  <c r="D32" i="7"/>
  <c r="E32" i="7" s="1"/>
  <c r="D25" i="7"/>
  <c r="E25" i="7" s="1"/>
  <c r="D127" i="7"/>
  <c r="E127" i="7" s="1"/>
  <c r="D122" i="7"/>
  <c r="E122" i="7" s="1"/>
  <c r="D130" i="7"/>
  <c r="E130" i="7" s="1"/>
  <c r="D135" i="7"/>
  <c r="E135" i="7" s="1"/>
  <c r="D116" i="7"/>
  <c r="E116" i="7" s="1"/>
  <c r="D105" i="7"/>
  <c r="E105" i="7" s="1"/>
  <c r="D94" i="7"/>
  <c r="E94" i="7" s="1"/>
  <c r="D90" i="7"/>
  <c r="E90" i="7" s="1"/>
  <c r="D86" i="7"/>
  <c r="E86" i="7" s="1"/>
  <c r="D76" i="7"/>
  <c r="E76" i="7" s="1"/>
  <c r="D73" i="7"/>
  <c r="E73" i="7" s="1"/>
  <c r="D60" i="7"/>
  <c r="E60" i="7" s="1"/>
  <c r="D56" i="7"/>
  <c r="E56" i="7" s="1"/>
  <c r="D46" i="7"/>
  <c r="E46" i="7" s="1"/>
  <c r="D43" i="7"/>
  <c r="E43" i="7" s="1"/>
  <c r="D40" i="7"/>
  <c r="E40" i="7" s="1"/>
  <c r="D31" i="7"/>
  <c r="E31" i="7" s="1"/>
  <c r="D21" i="7"/>
  <c r="E21" i="7" s="1"/>
  <c r="D121" i="7"/>
  <c r="E121" i="7" s="1"/>
  <c r="D129" i="7"/>
  <c r="E129" i="7" s="1"/>
  <c r="D136" i="7"/>
  <c r="E136" i="7" s="1"/>
  <c r="D137" i="7"/>
  <c r="E137" i="7" s="1"/>
  <c r="D19" i="7"/>
  <c r="E19" i="7" s="1"/>
  <c r="D114" i="7"/>
  <c r="E114" i="7" s="1"/>
  <c r="D112" i="7"/>
  <c r="E112" i="7" s="1"/>
  <c r="D108" i="7"/>
  <c r="E108" i="7" s="1"/>
  <c r="D107" i="7"/>
  <c r="E107" i="7" s="1"/>
  <c r="D103" i="7"/>
  <c r="E103" i="7" s="1"/>
  <c r="D88" i="7"/>
  <c r="E88" i="7" s="1"/>
  <c r="D84" i="7"/>
  <c r="E84" i="7" s="1"/>
  <c r="D81" i="7"/>
  <c r="E81" i="7" s="1"/>
  <c r="D75" i="7"/>
  <c r="E75" i="7" s="1"/>
  <c r="D71" i="7"/>
  <c r="E71" i="7" s="1"/>
  <c r="D62" i="7"/>
  <c r="E62" i="7" s="1"/>
  <c r="D61" i="7"/>
  <c r="E61" i="7" s="1"/>
  <c r="D58" i="7"/>
  <c r="E58" i="7" s="1"/>
  <c r="D54" i="7"/>
  <c r="E54" i="7" s="1"/>
  <c r="D48" i="7"/>
  <c r="E48" i="7" s="1"/>
  <c r="D41" i="7"/>
  <c r="E41" i="7" s="1"/>
  <c r="D39" i="7"/>
  <c r="E39" i="7" s="1"/>
  <c r="D36" i="7"/>
  <c r="E36" i="7" s="1"/>
  <c r="D33" i="7"/>
  <c r="E33" i="7" s="1"/>
  <c r="D29" i="7"/>
  <c r="E29" i="7" s="1"/>
  <c r="D26" i="7"/>
  <c r="E26" i="7" s="1"/>
  <c r="D23" i="7"/>
  <c r="E23" i="7" s="1"/>
  <c r="D20" i="7"/>
  <c r="E20" i="7" s="1"/>
  <c r="D124" i="7"/>
  <c r="E124" i="7" s="1"/>
  <c r="D123" i="7"/>
  <c r="E123" i="7" s="1"/>
  <c r="D134" i="7"/>
  <c r="E134" i="7" s="1"/>
  <c r="P136" i="7"/>
  <c r="O136" i="7"/>
  <c r="E115" i="7"/>
  <c r="E131" i="7"/>
  <c r="E66" i="7"/>
  <c r="E34" i="7"/>
  <c r="E50" i="7"/>
  <c r="E99" i="7"/>
  <c r="E83" i="7"/>
  <c r="Q57" i="7"/>
  <c r="O57" i="7"/>
  <c r="Q97" i="7"/>
  <c r="Q52" i="7"/>
  <c r="Q110" i="7"/>
  <c r="O110" i="7"/>
  <c r="Q106" i="7"/>
  <c r="O106" i="7"/>
  <c r="P111" i="7"/>
  <c r="O111" i="7"/>
  <c r="Q98" i="7"/>
  <c r="O98" i="7"/>
  <c r="Q53" i="7"/>
  <c r="O53" i="7"/>
  <c r="P52" i="7"/>
  <c r="P31" i="7"/>
  <c r="O20" i="7"/>
  <c r="O97" i="7"/>
  <c r="P47" i="7"/>
  <c r="T49" i="7"/>
  <c r="O49" i="7"/>
  <c r="T33" i="7"/>
  <c r="O33" i="7"/>
  <c r="Q61" i="7"/>
  <c r="O61" i="7"/>
  <c r="T37" i="7"/>
  <c r="O37" i="7"/>
  <c r="O48" i="7"/>
  <c r="O36" i="7"/>
  <c r="P24" i="7"/>
  <c r="Q136" i="7"/>
  <c r="Q95" i="7"/>
  <c r="P56" i="7"/>
  <c r="P40" i="7"/>
  <c r="T36" i="7"/>
  <c r="T136" i="7"/>
  <c r="T58" i="7"/>
  <c r="O58" i="7"/>
  <c r="P118" i="7"/>
  <c r="O118" i="7"/>
  <c r="T118" i="7"/>
  <c r="Q102" i="7"/>
  <c r="O102" i="7"/>
  <c r="P130" i="7"/>
  <c r="O130" i="7"/>
  <c r="P114" i="7"/>
  <c r="O114" i="7"/>
  <c r="P99" i="7"/>
  <c r="T99" i="7"/>
  <c r="O99" i="7"/>
  <c r="T21" i="7"/>
  <c r="O21" i="7"/>
  <c r="P126" i="7"/>
  <c r="O126" i="7"/>
  <c r="T53" i="7"/>
  <c r="P61" i="7"/>
  <c r="Q60" i="7"/>
  <c r="O40" i="7"/>
  <c r="O32" i="7"/>
  <c r="P107" i="7"/>
  <c r="T107" i="7"/>
  <c r="O107" i="7"/>
  <c r="Q107" i="7"/>
  <c r="P122" i="7"/>
  <c r="T122" i="7"/>
  <c r="O122" i="7"/>
  <c r="P103" i="7"/>
  <c r="T103" i="7"/>
  <c r="O103" i="7"/>
  <c r="Q103" i="7"/>
  <c r="T111" i="7"/>
  <c r="T97" i="7"/>
  <c r="T57" i="7"/>
  <c r="T48" i="7"/>
  <c r="T40" i="7"/>
  <c r="T32" i="7"/>
  <c r="O24" i="7"/>
  <c r="T126" i="7"/>
  <c r="T130" i="7"/>
  <c r="Q99" i="7"/>
  <c r="T61" i="7"/>
  <c r="P60" i="7"/>
  <c r="Q56" i="7"/>
  <c r="Q43" i="7"/>
  <c r="T24" i="7"/>
  <c r="T20" i="7"/>
  <c r="T114" i="7"/>
  <c r="Q111" i="7"/>
  <c r="Q27" i="7"/>
  <c r="Q137" i="7"/>
  <c r="O137" i="7"/>
  <c r="T137" i="7"/>
  <c r="P137" i="7"/>
  <c r="P135" i="7"/>
  <c r="T135" i="7"/>
  <c r="O135" i="7"/>
  <c r="P134" i="7"/>
  <c r="T134" i="7"/>
  <c r="O134" i="7"/>
  <c r="P133" i="7"/>
  <c r="T133" i="7"/>
  <c r="O133" i="7"/>
  <c r="O132" i="7"/>
  <c r="T132" i="7"/>
  <c r="P132" i="7"/>
  <c r="Q132" i="7"/>
  <c r="Q129" i="7"/>
  <c r="O129" i="7"/>
  <c r="T129" i="7"/>
  <c r="P129" i="7"/>
  <c r="Q131" i="7"/>
  <c r="P131" i="7"/>
  <c r="Q130" i="7"/>
  <c r="T131" i="7"/>
  <c r="Q125" i="7"/>
  <c r="O125" i="7"/>
  <c r="T125" i="7"/>
  <c r="P125" i="7"/>
  <c r="O124" i="7"/>
  <c r="T124" i="7"/>
  <c r="P124" i="7"/>
  <c r="Q124" i="7"/>
  <c r="O128" i="7"/>
  <c r="T128" i="7"/>
  <c r="P128" i="7"/>
  <c r="Q128" i="7"/>
  <c r="Q121" i="7"/>
  <c r="O121" i="7"/>
  <c r="T121" i="7"/>
  <c r="P121" i="7"/>
  <c r="Q123" i="7"/>
  <c r="P127" i="7"/>
  <c r="Q126" i="7"/>
  <c r="P123" i="7"/>
  <c r="Q122" i="7"/>
  <c r="Q127" i="7"/>
  <c r="T127" i="7"/>
  <c r="T123" i="7"/>
  <c r="Q117" i="7"/>
  <c r="P117" i="7"/>
  <c r="O117" i="7"/>
  <c r="T117" i="7"/>
  <c r="P75" i="7"/>
  <c r="O75" i="7"/>
  <c r="Q75" i="7"/>
  <c r="T75" i="7"/>
  <c r="O120" i="7"/>
  <c r="T120" i="7"/>
  <c r="P120" i="7"/>
  <c r="Q120" i="7"/>
  <c r="Q113" i="7"/>
  <c r="O113" i="7"/>
  <c r="T113" i="7"/>
  <c r="P113" i="7"/>
  <c r="O112" i="7"/>
  <c r="P112" i="7"/>
  <c r="Q112" i="7"/>
  <c r="T112" i="7"/>
  <c r="P71" i="7"/>
  <c r="O71" i="7"/>
  <c r="Q71" i="7"/>
  <c r="T71" i="7"/>
  <c r="Q116" i="7"/>
  <c r="O116" i="7"/>
  <c r="T116" i="7"/>
  <c r="P116" i="7"/>
  <c r="O104" i="7"/>
  <c r="T104" i="7"/>
  <c r="P104" i="7"/>
  <c r="Q104" i="7"/>
  <c r="O100" i="7"/>
  <c r="T100" i="7"/>
  <c r="Q100" i="7"/>
  <c r="P100" i="7"/>
  <c r="P91" i="7"/>
  <c r="O91" i="7"/>
  <c r="T91" i="7"/>
  <c r="Q91" i="7"/>
  <c r="P83" i="7"/>
  <c r="O83" i="7"/>
  <c r="Q83" i="7"/>
  <c r="T83" i="7"/>
  <c r="O108" i="7"/>
  <c r="T108" i="7"/>
  <c r="P108" i="7"/>
  <c r="Q108" i="7"/>
  <c r="P79" i="7"/>
  <c r="O79" i="7"/>
  <c r="T79" i="7"/>
  <c r="Q79" i="7"/>
  <c r="P66" i="7"/>
  <c r="O66" i="7"/>
  <c r="Q66" i="7"/>
  <c r="T66" i="7"/>
  <c r="P87" i="7"/>
  <c r="O87" i="7"/>
  <c r="Q82" i="7"/>
  <c r="P82" i="7"/>
  <c r="T82" i="7"/>
  <c r="O77" i="7"/>
  <c r="T77" i="7"/>
  <c r="Q77" i="7"/>
  <c r="O76" i="7"/>
  <c r="T76" i="7"/>
  <c r="P76" i="7"/>
  <c r="P62" i="7"/>
  <c r="Q62" i="7"/>
  <c r="P25" i="7"/>
  <c r="Q25" i="7"/>
  <c r="T25" i="7"/>
  <c r="Q119" i="7"/>
  <c r="Q105" i="7"/>
  <c r="O95" i="7"/>
  <c r="O94" i="7"/>
  <c r="T94" i="7"/>
  <c r="Q94" i="7"/>
  <c r="O89" i="7"/>
  <c r="T89" i="7"/>
  <c r="Q89" i="7"/>
  <c r="O88" i="7"/>
  <c r="T88" i="7"/>
  <c r="P88" i="7"/>
  <c r="T87" i="7"/>
  <c r="Q78" i="7"/>
  <c r="P78" i="7"/>
  <c r="T78" i="7"/>
  <c r="O72" i="7"/>
  <c r="T72" i="7"/>
  <c r="P72" i="7"/>
  <c r="O68" i="7"/>
  <c r="T68" i="7"/>
  <c r="Q68" i="7"/>
  <c r="O67" i="7"/>
  <c r="T67" i="7"/>
  <c r="P67" i="7"/>
  <c r="O59" i="7"/>
  <c r="T59" i="7"/>
  <c r="Q59" i="7"/>
  <c r="P54" i="7"/>
  <c r="Q54" i="7"/>
  <c r="T54" i="7"/>
  <c r="O54" i="7"/>
  <c r="P119" i="7"/>
  <c r="Q118" i="7"/>
  <c r="P115" i="7"/>
  <c r="Q114" i="7"/>
  <c r="P109" i="7"/>
  <c r="P105" i="7"/>
  <c r="P101" i="7"/>
  <c r="Q96" i="7"/>
  <c r="O96" i="7"/>
  <c r="T96" i="7"/>
  <c r="T95" i="7"/>
  <c r="Q90" i="7"/>
  <c r="P90" i="7"/>
  <c r="T90" i="7"/>
  <c r="O85" i="7"/>
  <c r="T85" i="7"/>
  <c r="Q85" i="7"/>
  <c r="O84" i="7"/>
  <c r="T84" i="7"/>
  <c r="P84" i="7"/>
  <c r="Q74" i="7"/>
  <c r="P74" i="7"/>
  <c r="T74" i="7"/>
  <c r="Q69" i="7"/>
  <c r="P69" i="7"/>
  <c r="T69" i="7"/>
  <c r="Q65" i="7"/>
  <c r="P65" i="7"/>
  <c r="T65" i="7"/>
  <c r="O64" i="7"/>
  <c r="T64" i="7"/>
  <c r="Q64" i="7"/>
  <c r="T62" i="7"/>
  <c r="Q44" i="7"/>
  <c r="T44" i="7"/>
  <c r="P44" i="7"/>
  <c r="O44" i="7"/>
  <c r="O38" i="7"/>
  <c r="T38" i="7"/>
  <c r="P38" i="7"/>
  <c r="Q38" i="7"/>
  <c r="O35" i="7"/>
  <c r="T35" i="7"/>
  <c r="Q35" i="7"/>
  <c r="P35" i="7"/>
  <c r="O93" i="7"/>
  <c r="T93" i="7"/>
  <c r="Q93" i="7"/>
  <c r="O92" i="7"/>
  <c r="T92" i="7"/>
  <c r="P92" i="7"/>
  <c r="Q115" i="7"/>
  <c r="T110" i="7"/>
  <c r="Q109" i="7"/>
  <c r="T106" i="7"/>
  <c r="T102" i="7"/>
  <c r="Q101" i="7"/>
  <c r="T98" i="7"/>
  <c r="O73" i="7"/>
  <c r="T73" i="7"/>
  <c r="Q73" i="7"/>
  <c r="T119" i="7"/>
  <c r="T115" i="7"/>
  <c r="P110" i="7"/>
  <c r="T109" i="7"/>
  <c r="P106" i="7"/>
  <c r="T105" i="7"/>
  <c r="P102" i="7"/>
  <c r="T101" i="7"/>
  <c r="P98" i="7"/>
  <c r="Q87" i="7"/>
  <c r="Q86" i="7"/>
  <c r="P86" i="7"/>
  <c r="T86" i="7"/>
  <c r="O81" i="7"/>
  <c r="T81" i="7"/>
  <c r="Q81" i="7"/>
  <c r="O80" i="7"/>
  <c r="T80" i="7"/>
  <c r="P80" i="7"/>
  <c r="P58" i="7"/>
  <c r="Q58" i="7"/>
  <c r="O63" i="7"/>
  <c r="T63" i="7"/>
  <c r="P63" i="7"/>
  <c r="O51" i="7"/>
  <c r="T51" i="7"/>
  <c r="Q51" i="7"/>
  <c r="P51" i="7"/>
  <c r="O55" i="7"/>
  <c r="T55" i="7"/>
  <c r="Q55" i="7"/>
  <c r="P41" i="7"/>
  <c r="Q41" i="7"/>
  <c r="T41" i="7"/>
  <c r="Q28" i="7"/>
  <c r="T28" i="7"/>
  <c r="P28" i="7"/>
  <c r="O22" i="7"/>
  <c r="T22" i="7"/>
  <c r="P22" i="7"/>
  <c r="Q22" i="7"/>
  <c r="P45" i="7"/>
  <c r="Q45" i="7"/>
  <c r="O42" i="7"/>
  <c r="T42" i="7"/>
  <c r="P42" i="7"/>
  <c r="O39" i="7"/>
  <c r="T39" i="7"/>
  <c r="P29" i="7"/>
  <c r="Q29" i="7"/>
  <c r="O26" i="7"/>
  <c r="T26" i="7"/>
  <c r="P26" i="7"/>
  <c r="O23" i="7"/>
  <c r="T23" i="7"/>
  <c r="T60" i="7"/>
  <c r="P57" i="7"/>
  <c r="T56" i="7"/>
  <c r="P53" i="7"/>
  <c r="T52" i="7"/>
  <c r="O50" i="7"/>
  <c r="T50" i="7"/>
  <c r="P50" i="7"/>
  <c r="O47" i="7"/>
  <c r="T47" i="7"/>
  <c r="T45" i="7"/>
  <c r="Q39" i="7"/>
  <c r="P37" i="7"/>
  <c r="Q37" i="7"/>
  <c r="P36" i="7"/>
  <c r="O34" i="7"/>
  <c r="T34" i="7"/>
  <c r="P34" i="7"/>
  <c r="O31" i="7"/>
  <c r="T31" i="7"/>
  <c r="T29" i="7"/>
  <c r="Q23" i="7"/>
  <c r="P21" i="7"/>
  <c r="Q21" i="7"/>
  <c r="P20" i="7"/>
  <c r="P49" i="7"/>
  <c r="Q49" i="7"/>
  <c r="P48" i="7"/>
  <c r="O46" i="7"/>
  <c r="T46" i="7"/>
  <c r="P46" i="7"/>
  <c r="O43" i="7"/>
  <c r="T43" i="7"/>
  <c r="Q42" i="7"/>
  <c r="P39" i="7"/>
  <c r="P33" i="7"/>
  <c r="Q33" i="7"/>
  <c r="P32" i="7"/>
  <c r="O30" i="7"/>
  <c r="T30" i="7"/>
  <c r="P30" i="7"/>
  <c r="O27" i="7"/>
  <c r="T27" i="7"/>
  <c r="Q26" i="7"/>
  <c r="P23" i="7"/>
  <c r="Q19" i="7"/>
  <c r="P19" i="7"/>
  <c r="T19" i="7"/>
  <c r="O19" i="7"/>
  <c r="W4" i="7"/>
  <c r="S15" i="7"/>
  <c r="S3" i="7"/>
  <c r="W2" i="7"/>
  <c r="W3" i="7"/>
  <c r="W12" i="7"/>
  <c r="W11" i="7"/>
  <c r="S8" i="7"/>
  <c r="W9" i="7"/>
  <c r="S9" i="7"/>
  <c r="W16" i="7"/>
  <c r="W8" i="7"/>
  <c r="S2" i="7"/>
  <c r="S12" i="7"/>
  <c r="S7" i="7"/>
  <c r="S13" i="7"/>
  <c r="W15" i="7"/>
  <c r="W7" i="7"/>
  <c r="S16" i="7"/>
  <c r="S11" i="7"/>
  <c r="S4" i="7"/>
  <c r="W5" i="7"/>
  <c r="X5" i="7"/>
  <c r="S5" i="7"/>
  <c r="S17" i="7"/>
  <c r="X18" i="7"/>
  <c r="X6" i="7"/>
  <c r="X17" i="7"/>
  <c r="X9" i="7"/>
  <c r="W18" i="7"/>
  <c r="W14" i="7"/>
  <c r="W10" i="7"/>
  <c r="X14" i="7"/>
  <c r="X10" i="7"/>
  <c r="X13" i="7"/>
  <c r="W6" i="7"/>
</calcChain>
</file>

<file path=xl/sharedStrings.xml><?xml version="1.0" encoding="utf-8"?>
<sst xmlns="http://schemas.openxmlformats.org/spreadsheetml/2006/main" count="1255" uniqueCount="697">
  <si>
    <t>VL</t>
  </si>
  <si>
    <t>IK</t>
  </si>
  <si>
    <t>ID</t>
  </si>
  <si>
    <t>MD</t>
  </si>
  <si>
    <t>MDN</t>
  </si>
  <si>
    <t>MDI</t>
  </si>
  <si>
    <t>MDD</t>
  </si>
  <si>
    <t>MM</t>
  </si>
  <si>
    <t>F</t>
  </si>
  <si>
    <t>MCG</t>
  </si>
  <si>
    <t>MU</t>
  </si>
  <si>
    <t>CRN</t>
  </si>
  <si>
    <t>CRM</t>
  </si>
  <si>
    <t>CRS</t>
  </si>
  <si>
    <t>CRD</t>
  </si>
  <si>
    <t>VRN</t>
  </si>
  <si>
    <t>VRM</t>
  </si>
  <si>
    <t>VRS</t>
  </si>
  <si>
    <t>VRD</t>
  </si>
  <si>
    <t>Majoration spéciﬁque de dimanche et jour férié pour actes réalisés à domicile</t>
  </si>
  <si>
    <t>Exemples de facturation</t>
  </si>
  <si>
    <t xml:space="preserve"> Au cabinet </t>
  </si>
  <si>
    <t>Tarif</t>
  </si>
  <si>
    <t>Total</t>
  </si>
  <si>
    <t>Visite justiﬁée</t>
  </si>
  <si>
    <t>Abattement IK</t>
  </si>
  <si>
    <t>Jour</t>
  </si>
  <si>
    <t>Samedi AM</t>
  </si>
  <si>
    <t>Dimanche / jour férié</t>
  </si>
  <si>
    <t>Nuit (20h00-00h00 / 06h00-08h00)</t>
  </si>
  <si>
    <t xml:space="preserve">Nuit profonde (00h00 - 06h00) </t>
  </si>
  <si>
    <t>Médecin inscrit sur le tableau de gardes Actes régulés : appel SAMU</t>
  </si>
  <si>
    <t>ECG (acte CCAM)</t>
  </si>
  <si>
    <t>V + MD</t>
  </si>
  <si>
    <t>25 + 10</t>
  </si>
  <si>
    <t>non</t>
  </si>
  <si>
    <t>Nuit (20h00-00h00 / 06h00-08h00)
Garde régulée</t>
  </si>
  <si>
    <t>25 + 19,06</t>
  </si>
  <si>
    <t>25 + 35</t>
  </si>
  <si>
    <t>25 + 40</t>
  </si>
  <si>
    <t>25 + 26,50</t>
  </si>
  <si>
    <t>25 + 42,50</t>
  </si>
  <si>
    <t>25 + 51,50</t>
  </si>
  <si>
    <t>V + MDD</t>
  </si>
  <si>
    <t>V + MDN</t>
  </si>
  <si>
    <t>V + MDI</t>
  </si>
  <si>
    <t>V + VRS</t>
  </si>
  <si>
    <t>V + VRD</t>
  </si>
  <si>
    <t>V + VRN</t>
  </si>
  <si>
    <t>V + VRM</t>
  </si>
  <si>
    <t>25 + 13,52</t>
  </si>
  <si>
    <t>25 + 42,50 + 13,52</t>
  </si>
  <si>
    <t>V + MD + DEQP 003 + YYYY490</t>
  </si>
  <si>
    <t>25 + 10 + 13,52 + 9,60</t>
  </si>
  <si>
    <t>25 + 22,60</t>
  </si>
  <si>
    <t>25 + 38,50</t>
  </si>
  <si>
    <t>25 + 43,50</t>
  </si>
  <si>
    <t>25 + 30</t>
  </si>
  <si>
    <t>25 + 46</t>
  </si>
  <si>
    <t>25 + 59,50</t>
  </si>
  <si>
    <t>Médecin non inscrit sur le tableau de gardes - Actes non régulés</t>
  </si>
  <si>
    <t>M</t>
  </si>
  <si>
    <t>P</t>
  </si>
  <si>
    <t>S</t>
  </si>
  <si>
    <t>Gynécologie</t>
  </si>
  <si>
    <t>Code</t>
  </si>
  <si>
    <t>Libellé</t>
  </si>
  <si>
    <t>QAJA013</t>
  </si>
  <si>
    <t>QAJA005</t>
  </si>
  <si>
    <t>QAJA002</t>
  </si>
  <si>
    <t>QZJA002</t>
  </si>
  <si>
    <t>QZJA017</t>
  </si>
  <si>
    <t>QZJA015</t>
  </si>
  <si>
    <t>QAJA004</t>
  </si>
  <si>
    <t>QAJA006</t>
  </si>
  <si>
    <t>QAJA012</t>
  </si>
  <si>
    <t>QZJA016</t>
  </si>
  <si>
    <t>QZJA012</t>
  </si>
  <si>
    <t>QZJA001</t>
  </si>
  <si>
    <t>QCJA001</t>
  </si>
  <si>
    <t>GABD002</t>
  </si>
  <si>
    <t>GABD001</t>
  </si>
  <si>
    <t>GAGD002</t>
  </si>
  <si>
    <t>QZGA004</t>
  </si>
  <si>
    <t>QAGA003</t>
  </si>
  <si>
    <t>QZGA007</t>
  </si>
  <si>
    <t>QAGA002</t>
  </si>
  <si>
    <t>QZGA003</t>
  </si>
  <si>
    <t>QAGA004</t>
  </si>
  <si>
    <t>QZGA006</t>
  </si>
  <si>
    <t>QAGA001</t>
  </si>
  <si>
    <t>Parage et/ou suture de plaie superﬁcielle de la peau de la face de moins de 3 cm de grand axe</t>
  </si>
  <si>
    <t>Parage et/ou suture de plaie superﬁcielle de la peau de la face de 3 cm à 10 cm de grand axe</t>
  </si>
  <si>
    <t>Parage et/ou suture de plaie superﬁcielle de la peau de la face de plus de 10 cm de grand axe</t>
  </si>
  <si>
    <t>Parage et/ou suture de plaie superﬁcielle de la peau de moins de 3 cm de grand axe, en dehors de la face</t>
  </si>
  <si>
    <t>Parage et/ou suture de plaie superﬁcielle de la peau de 3 cm à 10 cm de grand axe, en dehors de la face</t>
  </si>
  <si>
    <t>Parage et/ou suture de plaie superﬁcielle de la peau de plus de 10 cm de grand axe, en dehors de la face</t>
  </si>
  <si>
    <t>Parage et/ou suture de plaie profonde de la peau et des tissus mous de la face de moins de 3 cm de grand axe</t>
  </si>
  <si>
    <t>Parage et/ou suture de plaie profonde de la peau et des tissus mous de la face de 3 cm à 10 cm de grand axe</t>
  </si>
  <si>
    <t>Parage et/ou suture de plaie profonde de la peau et des tissus mous de la face de plus de 10 cm de grand axe</t>
  </si>
  <si>
    <t>Parage et/ou suture de plaie profonde de la peau et des tissus mous de moins de 3 cm de grand axe, en dehors de la face et de la main</t>
  </si>
  <si>
    <t>Parage et/ou suture de plaie profonde de la peau et des tissus mous de 3 cm à 10 cm de grand axe, en dehors de la face et de la main</t>
  </si>
  <si>
    <t>Parage et/ou suture de plaie profonde de la peau et des tissus mous de plus de 10 cm de grand axe, en dehors de la face et de la main</t>
  </si>
  <si>
    <t>Parage et/ou suture de plaie profonde de la peau et des tissus mous de la main</t>
  </si>
  <si>
    <t>Tamponnement nasal antérieur</t>
  </si>
  <si>
    <t>Tamponnement nasal antérieur et postérieur</t>
  </si>
  <si>
    <t>Ablation de corps étranger de la cavité nasale</t>
  </si>
  <si>
    <t>Ablation de plusieurs corps étrangers profonds de la peau et des tissus mous, en dehors du visage et des mains</t>
  </si>
  <si>
    <t>Ablation de plusieurs corps étrangers profonds de la peau et des tissus mous du visage et/ou des mains</t>
  </si>
  <si>
    <t>AHLB006</t>
  </si>
  <si>
    <t>MZMP001</t>
  </si>
  <si>
    <t xml:space="preserve">Confection d’une contention souple d’une articulation du membre supérieur </t>
  </si>
  <si>
    <t>MZMP004</t>
  </si>
  <si>
    <t>MZMP013</t>
  </si>
  <si>
    <t>NFMP001</t>
  </si>
  <si>
    <t>NGMP001</t>
  </si>
  <si>
    <t xml:space="preserve">Confection d’un appareil rigide au poignet et/ou à la main pour immobilisation initiale de fracture du membre supérieur, sans réduction </t>
  </si>
  <si>
    <t xml:space="preserve">Confection d’un appareil rigide antébrachiopalmaire pour immobilisation initiale de fracture du membre supérieur, sans réduction </t>
  </si>
  <si>
    <t>Confection d’une contention souple du genou</t>
  </si>
  <si>
    <t xml:space="preserve">Confection d’une contention souple de la cheville et/ou du pied, ou confection d’une semelle plâtrée </t>
  </si>
  <si>
    <t>DEQP003</t>
  </si>
  <si>
    <t>YYYY010</t>
  </si>
  <si>
    <t>Traitement de premier recours de cas nécessitant des actes techniques (pose d’une perfusion, administration d’oxy- gène, soins de réanimation cardio-respiratoire...) et la présence prolongée du médecin (en dehors d’un établissement de soins) dans les situations suivantes : - détresse respiratoire ; - détresse cardiaque ; - détresse d’origine allergique ; - état aigu d’agitation ; - état de mal comitial ; - détresse d’origine traumatique.</t>
  </si>
  <si>
    <t>JKHD001</t>
  </si>
  <si>
    <t>JKLD001</t>
  </si>
  <si>
    <t>G</t>
  </si>
  <si>
    <t>GS</t>
  </si>
  <si>
    <t>VG</t>
  </si>
  <si>
    <t>MSH</t>
  </si>
  <si>
    <t>MIC</t>
  </si>
  <si>
    <t>GLQP012</t>
  </si>
  <si>
    <t>C 2,5</t>
  </si>
  <si>
    <t>CDRP002</t>
  </si>
  <si>
    <t>ALQP006</t>
  </si>
  <si>
    <t>BLQP012</t>
  </si>
  <si>
    <t>ALQP003</t>
  </si>
  <si>
    <t>MZLB001</t>
  </si>
  <si>
    <t>NZLB001</t>
  </si>
  <si>
    <t>GAJA002</t>
  </si>
  <si>
    <t>CAJA002</t>
  </si>
  <si>
    <t>BACA008</t>
  </si>
  <si>
    <t>HAJA003</t>
  </si>
  <si>
    <t>HAJA006</t>
  </si>
  <si>
    <t>QZJA022</t>
  </si>
  <si>
    <t>QZJA021</t>
  </si>
  <si>
    <t>Consultation de médecine générale</t>
  </si>
  <si>
    <t>Entretien prénatal précoce du 1e trimestre</t>
  </si>
  <si>
    <t>COE</t>
  </si>
  <si>
    <t>G, GS</t>
  </si>
  <si>
    <t>MEG</t>
  </si>
  <si>
    <t>MN</t>
  </si>
  <si>
    <t>Règle n°</t>
  </si>
  <si>
    <t>Intitulé de la règle</t>
  </si>
  <si>
    <t>G + F</t>
  </si>
  <si>
    <t>G + N</t>
  </si>
  <si>
    <t>G + M</t>
  </si>
  <si>
    <t>G + CRS</t>
  </si>
  <si>
    <t>G + CRD</t>
  </si>
  <si>
    <t>G + CRN</t>
  </si>
  <si>
    <t>G + CRM</t>
  </si>
  <si>
    <t>G + DEQP 003</t>
  </si>
  <si>
    <t>G + CRN + DEQP 003</t>
  </si>
  <si>
    <t>Catégorie_Règle</t>
  </si>
  <si>
    <t>Cumul</t>
  </si>
  <si>
    <t>Exclusion</t>
  </si>
  <si>
    <t>Majoration CCAM</t>
  </si>
  <si>
    <t>Majoration NGAP</t>
  </si>
  <si>
    <t>Calcul</t>
  </si>
  <si>
    <t>YYYY490</t>
  </si>
  <si>
    <t>Code acte</t>
  </si>
  <si>
    <t>Libellé court de l'acte</t>
  </si>
  <si>
    <t>Tarif taux plein (en €)</t>
  </si>
  <si>
    <t>Part AMO
(en €)</t>
  </si>
  <si>
    <t>Nomenclature</t>
  </si>
  <si>
    <t>Libellé complet de l'acte</t>
  </si>
  <si>
    <t>NGAP</t>
  </si>
  <si>
    <t>NON</t>
  </si>
  <si>
    <t>OUI</t>
  </si>
  <si>
    <t>Visite longue et complexe réalisée au domicile du patient atteint de maladie neurodégénérative par le médecin traitant</t>
  </si>
  <si>
    <t>CCAM</t>
  </si>
  <si>
    <t>Frottis cervico-utérin</t>
  </si>
  <si>
    <t>ATM</t>
  </si>
  <si>
    <t>Epreuves de dépistage de surdité</t>
  </si>
  <si>
    <t>Test d'évaluation d'un déficit cognitif</t>
  </si>
  <si>
    <t>Evaluation de l’acuité visuelle par la technique du regard préférentiel</t>
  </si>
  <si>
    <t>Infiltration du canal carpien</t>
  </si>
  <si>
    <t>ADC</t>
  </si>
  <si>
    <t>VGS</t>
  </si>
  <si>
    <t>Consultation de spécialiste en médecine générale</t>
  </si>
  <si>
    <t>Majoration spéciﬁque de nuit (20h00-00h00 / 06h00-08h00) pour actes réalisés au cabinet</t>
  </si>
  <si>
    <t xml:space="preserve">Majoration spéciﬁque de milieu de nuit (00h00 - 06h00) pour actes réalisés au cabinet </t>
  </si>
  <si>
    <t>Majoration spéciﬁque de samedi après-midi pour actes réalisés au cabinet</t>
  </si>
  <si>
    <t>Majoration spéciﬁque de dimanche et jour férié pour actes réalisés au cabinet</t>
  </si>
  <si>
    <t>Majoration spéciﬁque de nuit (20h00-00h00 / 06h00-08h00) pour actes réalisés à domicile</t>
  </si>
  <si>
    <t>Majoration spéciﬁque de milieu de nuit (00h00 - 06h00) pour actes réalisés à domicile</t>
  </si>
  <si>
    <t>Majoration spéciﬁque de samedi après-midi pour actes réalisés à domicile</t>
  </si>
  <si>
    <t>Consultation de médecine générale avec la majoration pour le médecin généraliste</t>
  </si>
  <si>
    <t>Consultation de spécialiste en médecine générale avec la majoration pour le médecin généraliste</t>
  </si>
  <si>
    <t>R</t>
  </si>
  <si>
    <t>Majoration pour consultation au cabinet de nuit (20h00-00h00 / 06h00-08h00)</t>
  </si>
  <si>
    <t>Majoration pour consultation au cabinet en nuit profonde (00h00 - 06h00)</t>
  </si>
  <si>
    <t>Majoration pour consultation au cabinet dimanche et jour férié</t>
  </si>
  <si>
    <t>&gt; 24 ans</t>
  </si>
  <si>
    <t>&lt; 4 ans</t>
  </si>
  <si>
    <t>&lt; 3 ans</t>
  </si>
  <si>
    <t>Type</t>
  </si>
  <si>
    <t>Majoration pour visite à domicile avec déplacement justiﬁé</t>
  </si>
  <si>
    <t>Majoration pour visite à domicile de nuit avec déplacement justiﬁé (20h00-00h00 / 06h00-08h00)</t>
  </si>
  <si>
    <t>Majoration pour visite à domicile avec déplacement justiﬁé, dimanche et jour férié</t>
  </si>
  <si>
    <t>CCP</t>
  </si>
  <si>
    <t>CSO</t>
  </si>
  <si>
    <t>MIS</t>
  </si>
  <si>
    <t>PIV</t>
  </si>
  <si>
    <t>G, GS, VG, VGS</t>
  </si>
  <si>
    <t>Majoration d’urgence (obligation d’abandonner les consultations au cabinet)</t>
  </si>
  <si>
    <t>Majoration pour visite à domicile en nuit profonde avec déplacement justiﬁé (00h00 - 06h00)</t>
  </si>
  <si>
    <t>Majoration pour les enfants de 0 à 6 ans</t>
  </si>
  <si>
    <t>Visite à domicile par le médecin généraliste avec la majoration pour le médecin généraliste</t>
  </si>
  <si>
    <t>visite à domicile par le médecin spécialiste qualifié en médecine générale avec la majoration pour le médecin généraliste</t>
  </si>
  <si>
    <t>Consultation obligatoire de l'enfant</t>
  </si>
  <si>
    <t>Première consultation de contraception</t>
  </si>
  <si>
    <t>Consultation  complexe  de  suivi  et  de  coordination  de  la  prise  en  charge  des  enfants  de  3  à  12  ans  en  risque  avéré  d’obésité,  par  le  médecin traitant de l’enfant</t>
  </si>
  <si>
    <t>Première consultation de contraception et de prévention des maladies sexuellement transmissibles pour les jeunes filles de 15 à 18 ans</t>
  </si>
  <si>
    <t>Consultation du médecin généraliste pour les examens obligatoires dans les 8 jours qui suivent la naissance, au cours du 9e ou du 10e mois, et au cours du 24e ou du 25e mois</t>
  </si>
  <si>
    <t>Consultation pour les enfants en risque avéré d'obésité</t>
  </si>
  <si>
    <t>15-18 ans</t>
  </si>
  <si>
    <t>3-12 ans</t>
  </si>
  <si>
    <t>Consultation initiale d’information du patient et de mise en place d’une stratégie thérapeutique pour les patients atteints de cancer ou de pathologie neurologique grave ou neurodégénérative</t>
  </si>
  <si>
    <t>Consultation initiale d’information et organisation de la prise en charge en cas d’infection par le VIH</t>
  </si>
  <si>
    <t>Consultation initiale d'annonce VIH</t>
  </si>
  <si>
    <t>Consultation initiale d'annonce pathologie grave</t>
  </si>
  <si>
    <t>K9</t>
  </si>
  <si>
    <t>K13,5</t>
  </si>
  <si>
    <t>K16</t>
  </si>
  <si>
    <t>K24</t>
  </si>
  <si>
    <t>Nettoyage ou pansement d'une brulure &lt; à 10 cm2</t>
  </si>
  <si>
    <t>Nettoyage ou pansement d'une brulure face ou main &lt; à 10 cm2</t>
  </si>
  <si>
    <t>Nettoyage ou pansement d'une brulure &gt; à 10 % de la surface du corps</t>
  </si>
  <si>
    <t>Nettoyage ou pansement d'une brulure &gt; à 10 % de la surface face ou main</t>
  </si>
  <si>
    <t>Dermatologie</t>
  </si>
  <si>
    <t>Électrocardiographie sur au moins 12 dérivations</t>
  </si>
  <si>
    <t>JZNP002</t>
  </si>
  <si>
    <t>JZNP001</t>
  </si>
  <si>
    <t>JZNP003</t>
  </si>
  <si>
    <t>JHNP001</t>
  </si>
  <si>
    <t>JHFA015</t>
  </si>
  <si>
    <t>JMFA002</t>
  </si>
  <si>
    <t>Destruction de moins de 10 lésions périnéales</t>
  </si>
  <si>
    <t>Destruction de 10 à 50 lésions périnéales</t>
  </si>
  <si>
    <t>Destruction de 10 à 50 lésions des organes génitaux externes féminins ou masculins, du raphé anogénital, de la région périanale</t>
  </si>
  <si>
    <t>Destruction de 51 lésions périnéales ou plus, ou de lésion périnéale de plus de 30 cm²</t>
  </si>
  <si>
    <t>Destruction de plus de 50 lésions des organes génitaux externes féminins ou masculins, du raphé anogénital, de la région périanale</t>
  </si>
  <si>
    <t>Destruction de lésion du gland et/ou du prépuce du pénis</t>
  </si>
  <si>
    <t>Exérèse de lésion de la peau du pénis, du gland et/ou du sillon balanopréputial, sans anesthésie générale ou locorégionale</t>
  </si>
  <si>
    <t>Exérèse de lésion vulvopérinéale</t>
  </si>
  <si>
    <t>Exérèse de lésion de la peau du pénis, du gland et/ou du sillon balanopréputial</t>
  </si>
  <si>
    <t>QANP007</t>
  </si>
  <si>
    <t>QANP005</t>
  </si>
  <si>
    <t>QZNP004</t>
  </si>
  <si>
    <t>QZNP012</t>
  </si>
  <si>
    <t>QZNP005</t>
  </si>
  <si>
    <t>QZNP013</t>
  </si>
  <si>
    <t>QZNP025</t>
  </si>
  <si>
    <t>QZFA013</t>
  </si>
  <si>
    <t>QZFA022</t>
  </si>
  <si>
    <t>QZFA010</t>
  </si>
  <si>
    <t>QZFA015</t>
  </si>
  <si>
    <t>QZFA028</t>
  </si>
  <si>
    <t>QZFA021</t>
  </si>
  <si>
    <t>Curetage de 1 à 5 lésions</t>
  </si>
  <si>
    <t>Curetage de plus 6 lésions</t>
  </si>
  <si>
    <t>Exérèse tangentielle de 1 à 20 molluscum contagiosum</t>
  </si>
  <si>
    <t>Cryothérapie de 1 à 10 lésions du corps</t>
  </si>
  <si>
    <t>Cryothérapie de 11 à 50 lésions du corps</t>
  </si>
  <si>
    <t>Cryothérapie de plus de 50 lésions du corps</t>
  </si>
  <si>
    <t>Electrocoagulation de 1 à 5 lésions</t>
  </si>
  <si>
    <t>Electrocoagulation de plus de 6 lésions</t>
  </si>
  <si>
    <t xml:space="preserve">Indemnité kilométrique en plaine </t>
  </si>
  <si>
    <t>Séance de destruction de 1 à 10 lésions cutanées superficielles du visage, par agent chimique ou par cryothérapie de contact</t>
  </si>
  <si>
    <t>Cryothérapie de 1 à 10 lésions du visage</t>
  </si>
  <si>
    <t>Séance de destruction de 11 lésions cutanées superficielles du visage ou plus, par agent chimique ou par cryothérapie de contact</t>
  </si>
  <si>
    <t>Séance de destruction de 1 à 10 lésions cutanées superficielles par agent chimique ou par cryothérapie de contact, en dehors du visage</t>
  </si>
  <si>
    <t>Séance de destruction de 11 à 50 lésions cutanées superficielles par agent chimique ou par cryothérapie de contact, en dehors du visage</t>
  </si>
  <si>
    <t>Séance de destruction de 1 à 5 lésions cutanées superficielles, par électrocoagulation</t>
  </si>
  <si>
    <t>Séance de destruction de 51 lésions cutanées superficielles ou plus, par agent chimique ou par cryothérapie de contact, en dehors du visage</t>
  </si>
  <si>
    <t>Cryothérapie de plus de 11 lésions du visage</t>
  </si>
  <si>
    <t>Séance de destruction de 6 lésions cutanées superficielles ou plus, par électrocoagulation</t>
  </si>
  <si>
    <t>Exérèse de 1 à 5 lésions cutanées, par curetage</t>
  </si>
  <si>
    <t>Exérèse tangentielle de 21 molluscum contagiosum ou plus</t>
  </si>
  <si>
    <t>Exérèse tangentielle de 1 à 5 lésions cutanées</t>
  </si>
  <si>
    <t>Exérèse tangentielle de 6 lésions cutanées ou plus</t>
  </si>
  <si>
    <t>QZFA036</t>
  </si>
  <si>
    <t>QZFA031</t>
  </si>
  <si>
    <t>QZFA002</t>
  </si>
  <si>
    <t>QZFA001</t>
  </si>
  <si>
    <t>CAFA005</t>
  </si>
  <si>
    <t>Exérèse d’une lésion superficielle de moins de 5 cm2</t>
  </si>
  <si>
    <t>Exérèse d’une lésion superficielle de 2 à 5 zones &lt; 5 cm2</t>
  </si>
  <si>
    <t>FSD</t>
  </si>
  <si>
    <t>Exérèse de lésion superficielle de la peau par excision d'une zone cutanée de moins de 5 cm²</t>
  </si>
  <si>
    <t>Exérèse de lésion superficielle de la peau par excision de 2 à 5 zones cutanées de moins de 5 cm²</t>
  </si>
  <si>
    <t>Exérèse d'une lésion souscutanées susfasciale de moins de 3 cm de grand axe</t>
  </si>
  <si>
    <t>Exérèse de 2 à 5 lésions souscutanées susfasciales de moins de 3 cm de grand axe</t>
  </si>
  <si>
    <t>Exérèse partielle transfixiante de l'auricule</t>
  </si>
  <si>
    <t>Exérèse de nodule douloureux de l'auricule</t>
  </si>
  <si>
    <t>QZHA001</t>
  </si>
  <si>
    <t>QZHA005</t>
  </si>
  <si>
    <t>BAHA001</t>
  </si>
  <si>
    <t>CAHA001</t>
  </si>
  <si>
    <t>GAHA001</t>
  </si>
  <si>
    <t>HAHA002</t>
  </si>
  <si>
    <t>QEHA001</t>
  </si>
  <si>
    <t>JHHA001</t>
  </si>
  <si>
    <t>JMHA001</t>
  </si>
  <si>
    <t>Forfait de soins dermatologiques</t>
  </si>
  <si>
    <t>Biopsie de la paupière</t>
  </si>
  <si>
    <t>Biopsie de la peau de l’oreille externe</t>
  </si>
  <si>
    <t>Biopsie de la lèvre</t>
  </si>
  <si>
    <t>Biopsie de l’aréole</t>
  </si>
  <si>
    <t>Biopsie de la vulve</t>
  </si>
  <si>
    <t>Biopsie dermoépidermique</t>
  </si>
  <si>
    <t>Biopsie dermoépidermique, par abord direct</t>
  </si>
  <si>
    <t>Biopsie des tissus souscutanés susfasciaux, par abord direct</t>
  </si>
  <si>
    <t>Biopsie des tissus souscutanés susfaciaux</t>
  </si>
  <si>
    <t>Biopsie unilatérale ou bilatérale de paupière</t>
  </si>
  <si>
    <t>Biopsie unilatérale ou bilatérale de la peau de l'oreille externe</t>
  </si>
  <si>
    <t>CAHA002</t>
  </si>
  <si>
    <t>Biopsie du cartilage de l'oreille externe</t>
  </si>
  <si>
    <t>Biopsie unilatérale ou bilatérale du cartilage de l'oreille externe</t>
  </si>
  <si>
    <t>Biopsie de la peau du nez et /ou de la muqueuse narinaire</t>
  </si>
  <si>
    <t>Biopsie de la plaque aréolomamelonnaire</t>
  </si>
  <si>
    <t>QZHA003</t>
  </si>
  <si>
    <t xml:space="preserve">Biopsie de la tablette, du repli et/ou du lit de l'ongle </t>
  </si>
  <si>
    <t>Biopsie du pénis</t>
  </si>
  <si>
    <t>Modificateurs possibles</t>
  </si>
  <si>
    <t>Libellé court</t>
  </si>
  <si>
    <r>
      <t xml:space="preserve">Acte réalisé en urgence </t>
    </r>
    <r>
      <rPr>
        <sz val="11"/>
        <color rgb="FFFF0000"/>
        <rFont val="Century Gothic"/>
        <family val="2"/>
      </rPr>
      <t>un dimanche ou un jour férié</t>
    </r>
  </si>
  <si>
    <r>
      <t xml:space="preserve">Acte réalisé en urgence </t>
    </r>
    <r>
      <rPr>
        <sz val="11"/>
        <color rgb="FFFF0000"/>
        <rFont val="Century Gothic"/>
        <family val="2"/>
      </rPr>
      <t>la nuit de 20h à 00h</t>
    </r>
  </si>
  <si>
    <r>
      <t xml:space="preserve">Acte réalisé en urgence  </t>
    </r>
    <r>
      <rPr>
        <sz val="11"/>
        <color rgb="FFFF0000"/>
        <rFont val="Century Gothic"/>
        <family val="2"/>
      </rPr>
      <t>la nuit de 00h à 08h</t>
    </r>
  </si>
  <si>
    <t>JKKD001</t>
  </si>
  <si>
    <t>Changement d’un stérilet</t>
  </si>
  <si>
    <t>JKGD001</t>
  </si>
  <si>
    <t>Prélèvement cervicovaginal</t>
  </si>
  <si>
    <t>Pose d'un dispositif intra-utérin</t>
  </si>
  <si>
    <t>Pose d'un stérilet</t>
  </si>
  <si>
    <t>Changement d'un dispositif intra-utérin</t>
  </si>
  <si>
    <t>Ablation d'un dispositif intra-utérin par un matériel intra-utérin de préhension, par voie vaginale</t>
  </si>
  <si>
    <t>Ablation d’un stérilet avec matériel de préhension intra-utérin</t>
  </si>
  <si>
    <t>QZLA004</t>
  </si>
  <si>
    <t>QZGA002</t>
  </si>
  <si>
    <t>Pose Implant Hormonal</t>
  </si>
  <si>
    <t>Pose d'implant pharmacologique souscutané</t>
  </si>
  <si>
    <t>Ablation ou changement d'implant pharmacologique souscutané</t>
  </si>
  <si>
    <t>JKGE001</t>
  </si>
  <si>
    <t>Ablation d'un dispositif intra-utérin, par hystéroscopie</t>
  </si>
  <si>
    <t>Ablation d’un corps étranger intra-vaginal</t>
  </si>
  <si>
    <t>JMPA005</t>
  </si>
  <si>
    <t>Incision de collection vulvopérinéale</t>
  </si>
  <si>
    <t>J</t>
  </si>
  <si>
    <t>Majoration transitoire de chirurgie</t>
  </si>
  <si>
    <t>Appliquer automatiquement la majoration J</t>
  </si>
  <si>
    <t>Rhumatologie</t>
  </si>
  <si>
    <t>MZHB002</t>
  </si>
  <si>
    <t>NZHB002</t>
  </si>
  <si>
    <t>Ponction articulaire du membre supérieur</t>
  </si>
  <si>
    <t>Infiltration du membre supérieur</t>
  </si>
  <si>
    <t>Infiltration du membre inférieur</t>
  </si>
  <si>
    <t>Ponction articulaire du membre inférieur</t>
  </si>
  <si>
    <t>Infiltration thérapeutique du nerf médian dans le canal carpien</t>
  </si>
  <si>
    <t>Injection thérapeutique d'agent pharmacologique dans une articulation ou une bourse séreuse du membre supérieur, par voie transcutanée sans guidage</t>
  </si>
  <si>
    <t xml:space="preserve">Ponction ou cytoponction d'une articulation du membre supérieur, par voie transcutanée sans guidage </t>
  </si>
  <si>
    <t xml:space="preserve">Injection thérapeutique d'agent pharmacologique dans une articulation ou une bourse séreuse du membre inférieur, par voie transcutanée sans guidage </t>
  </si>
  <si>
    <t>Ponction ou cytoponction d'une articulation du membre inférieur, par voie transcutanée sans guidage</t>
  </si>
  <si>
    <t>ORL</t>
  </si>
  <si>
    <t>CAGD001</t>
  </si>
  <si>
    <t>CAGD002</t>
  </si>
  <si>
    <t>CDQP010</t>
  </si>
  <si>
    <t>Audiométrie tonale ou vocale</t>
  </si>
  <si>
    <t>CDQP012</t>
  </si>
  <si>
    <t>Audiométrie tonale et vocale</t>
  </si>
  <si>
    <t>Manœuvre libératoire du vertige rotatoire</t>
  </si>
  <si>
    <t>CERP002</t>
  </si>
  <si>
    <r>
      <t xml:space="preserve">Acte réalisé en urgence </t>
    </r>
    <r>
      <rPr>
        <sz val="11"/>
        <color rgb="FFFF0000"/>
        <rFont val="Century Gothic"/>
        <family val="2"/>
      </rPr>
      <t>au cabinet</t>
    </r>
    <r>
      <rPr>
        <sz val="11"/>
        <color theme="1"/>
        <rFont val="Century Gothic"/>
        <family val="2"/>
      </rPr>
      <t xml:space="preserve"> du médecin généraliste, après examen en urgence d’un patient</t>
    </r>
  </si>
  <si>
    <t>Ablation unilatérale ou bilatérale de bouchon de cérumen ou de corps étranger du méat acoustique externe</t>
  </si>
  <si>
    <t>Ablation d'un bouchon de cérumen simple</t>
  </si>
  <si>
    <t>Ablation d'un bouchon de cérumen épidermique</t>
  </si>
  <si>
    <t>Extraction unilatérale ou bilatérale de bouchon épidermique du méat acoustique externe</t>
  </si>
  <si>
    <t>Séance de rééducation de la fonction vestibulaire labyrinthique</t>
  </si>
  <si>
    <t>BLQP010</t>
  </si>
  <si>
    <t>Épreuves de dépistage de surdité avant l'âge de 3 ans</t>
  </si>
  <si>
    <t>Évaluation de l'acuité visuelle par la technique du regard préférentiel, avant l'âge de 2 ans</t>
  </si>
  <si>
    <t>Examen de la vision binoculaire</t>
  </si>
  <si>
    <t>Ophtalmologie</t>
  </si>
  <si>
    <t>BLQP008</t>
  </si>
  <si>
    <t>Ablation d’un corps étranger superficiel de la cornée</t>
  </si>
  <si>
    <t>BDGP002</t>
  </si>
  <si>
    <t>Ablation de plusieurs corps étrangers superficiels de la cornée</t>
  </si>
  <si>
    <t>BDGP003</t>
  </si>
  <si>
    <t>Pneumologie</t>
  </si>
  <si>
    <t>Spirométrie standard </t>
  </si>
  <si>
    <t>Cardiologie</t>
  </si>
  <si>
    <t>Électrocardiogramme</t>
  </si>
  <si>
    <t>Appliquer automatiquement lorsque l'ECG est réalisé en visite</t>
  </si>
  <si>
    <t>Mesure de la pression intraartérielle d'un membre en au moins 3 points</t>
  </si>
  <si>
    <t>EQQM006</t>
  </si>
  <si>
    <t>Supplément pour électrocardiographie réalisée au domicile du patient</t>
  </si>
  <si>
    <t xml:space="preserve">Mesure de la capacité vitale lente et de l'expiration forcée, avec enregistrement </t>
  </si>
  <si>
    <t>Exploration du sens chromatique [vision des couleurs] par épreuves pseudo-isochromatiques</t>
  </si>
  <si>
    <t>Exploration du sens chromatique</t>
  </si>
  <si>
    <t>Ablation de corps étrangers superficiels multiples unilatéraux ou bilatéraux de la cornée</t>
  </si>
  <si>
    <t>Orthopédie</t>
  </si>
  <si>
    <t>Petite chirurgie</t>
  </si>
  <si>
    <t>Libellé long</t>
  </si>
  <si>
    <t>Commentaires</t>
  </si>
  <si>
    <t>Commentaire</t>
  </si>
  <si>
    <t xml:space="preserve">Mesure de la pression intraartérielle d'un membre en au moins 3 points, par doppler transcutané ou pléthysmographie. 
</t>
  </si>
  <si>
    <t>Traitement de premier recours nécessitant des actes techniques et la présence prolongée du médecin</t>
  </si>
  <si>
    <t>Visite à domicile par le médecin généraliste</t>
  </si>
  <si>
    <t>visite à domicile par le médecin spécialiste qualifié en médecine générale</t>
  </si>
  <si>
    <t>Visite longue du patient atteint de maladie neurodégénérative</t>
  </si>
  <si>
    <t>Suivi de suite d'hospitalisation pour décompensation d'Insuffisance cardiaque</t>
  </si>
  <si>
    <t>Suivi de sortie d'hospitalisation pour un patient à forte comorbité</t>
  </si>
  <si>
    <t>Majoration de coordination (secteur 1)</t>
  </si>
  <si>
    <t>Urgence</t>
  </si>
  <si>
    <t>MJPA010</t>
  </si>
  <si>
    <t>réservé chirurgien ?</t>
  </si>
  <si>
    <t>Spécialité</t>
  </si>
  <si>
    <t>Spécialité1</t>
  </si>
  <si>
    <t>Spécialité2</t>
  </si>
  <si>
    <t>Critère d'âge</t>
  </si>
  <si>
    <t>0-8 jours OU 9 ou10 mois OU 24 ou 25 mois</t>
  </si>
  <si>
    <t>ophtalmologie</t>
  </si>
  <si>
    <t>pédiatrie</t>
  </si>
  <si>
    <t>Pédiatrie</t>
  </si>
  <si>
    <t>Psychatrie</t>
  </si>
  <si>
    <t>Actes particuliers</t>
  </si>
  <si>
    <t>Le forfait est appliqué automatiquement lorsque l'un des actes indiqués dans "cumul" est sélectionné. Il n'y a pas lieu d'indiquer de code association.</t>
  </si>
  <si>
    <t>Conditions</t>
  </si>
  <si>
    <t>Tarifs (en €)</t>
  </si>
  <si>
    <t xml:space="preserve">Parage et/ou suture d'une plaie pulpo-unguéale </t>
  </si>
  <si>
    <t>Parage et/ou suture de plusieurs plaies pulpo-unguéales</t>
  </si>
  <si>
    <t>Consultation de suivi de sortie d'hospitalisation de court séjour des patients à forte comorbidité par le médecin traitant</t>
  </si>
  <si>
    <t xml:space="preserve">Consultation d'un patient insuffisant cardiaque après hospitalisation par le médecin traitant </t>
  </si>
  <si>
    <t>Incision ou excision d'un panaris superficiel</t>
  </si>
  <si>
    <t>Parage et/ou suture de plaie superﬁcielle de moins de 3 cm, en dehors de la face</t>
  </si>
  <si>
    <t>Parage et/ou suture de plaie superﬁcielle de 3 cm à 10 cm, en dehors de la face</t>
  </si>
  <si>
    <t>Parage et/ou suture de plaie superﬁcielle de plus de 10 cm, en dehors de la face</t>
  </si>
  <si>
    <t>Parage et/ou suture de plaie profonde de la main</t>
  </si>
  <si>
    <t>Parage et/ou suture de plaie superﬁcielle de la face de moins de 3 cm</t>
  </si>
  <si>
    <t>Parage et/ou suture de plaie profonde de la face de 3 cm à 10 cm</t>
  </si>
  <si>
    <t>Parage et/ou suture de plaie superﬁcielle de la face de plus de 10 cm</t>
  </si>
  <si>
    <t>Parage et/ou suture de plaie profonde de la face de moins de 3 cm</t>
  </si>
  <si>
    <t>Parage et/ou suture de plaie profonde de la face de plus de 10 cm</t>
  </si>
  <si>
    <t>Parage et/ou suture de plaie profonde de moins de 3 cm, en dehors de la face et de la main</t>
  </si>
  <si>
    <t>Organes génitaux</t>
  </si>
  <si>
    <t>Visage</t>
  </si>
  <si>
    <t>Corps</t>
  </si>
  <si>
    <t>Parage et/ou suture de plaie profonde de 3 cm à 10 cm, en dehors de la face et de la main</t>
  </si>
  <si>
    <t>Non cumulable avec les majorations décrites infra</t>
  </si>
  <si>
    <t>utiliser dans la facture un code agrégé MTX
Non cumulable avec les majorations décrites infra</t>
  </si>
  <si>
    <t>utiliser dans la facture un code agrégé CCX
Non cumulable avec les majorations décrites infra</t>
  </si>
  <si>
    <r>
      <t>Ablation ou changement d</t>
    </r>
    <r>
      <rPr>
        <sz val="10"/>
        <color rgb="FF252424"/>
        <rFont val="Century Gothic"/>
        <family val="2"/>
      </rPr>
      <t>’un implant hormonal</t>
    </r>
  </si>
  <si>
    <t>Parage et/ou suture de plaie profondede plus de 10 cm, en dehors de la face et de la main</t>
  </si>
  <si>
    <t>Parage et/ou suture de plaie du nez</t>
  </si>
  <si>
    <t>Parage et/ou suture de plaie de l'auricule</t>
  </si>
  <si>
    <t xml:space="preserve">Suture de plaie du sourcil </t>
  </si>
  <si>
    <t>Parage et/ou suture de plaie cutanée non transfixiante de lèvre</t>
  </si>
  <si>
    <t>Parage et/ou suture de plaie transfixiante de lèvre</t>
  </si>
  <si>
    <t>Ablation d'un corps étranger superficiel de la peau du visage ou des mains</t>
  </si>
  <si>
    <t>Ablation de plusieurs corps étrangers superficiels de la peau du visage et/ou des mains</t>
  </si>
  <si>
    <t>Ablation d'un corps étranger profond des tissus mous du visage ou des mains</t>
  </si>
  <si>
    <t>Ablation d'un corps étranger superficiel de la peau, en dehors du visage et des mains</t>
  </si>
  <si>
    <t>Ablation de plusieurs corps étrangers superficiels de la peau, en dehors du visage et des mains</t>
  </si>
  <si>
    <t>Ablation d'un corps étranger profond des tissus mous, en dehors du visage et des mains</t>
  </si>
  <si>
    <t>Évacuation de collection superficielle et/ou profonde de la peau et des tissus mous, par voie transcutanée sans guidage</t>
  </si>
  <si>
    <t>QZJB002</t>
  </si>
  <si>
    <t>Évacuation de collection superficielle et/ou profonde de la peau et des tissus mous</t>
  </si>
  <si>
    <t>QZJA009</t>
  </si>
  <si>
    <t>Évacuation de collection superficielle de la peau, par abord direct</t>
  </si>
  <si>
    <t>BAPA002</t>
  </si>
  <si>
    <t>Incision unilatérale ou bilatérale de collection de paupière</t>
  </si>
  <si>
    <t>EGJA001</t>
  </si>
  <si>
    <t>Évacuation d'une thrombose hémorroïdaire externe</t>
  </si>
  <si>
    <t>Confection d'une attelle de posture ou de mobilisation du poignet et/ou de la main</t>
  </si>
  <si>
    <t>MGMP001</t>
  </si>
  <si>
    <t>MADP001</t>
  </si>
  <si>
    <t>Contention orthopédique unilatérale ou bilatérale de fracture de la clavicule</t>
  </si>
  <si>
    <t>NFMP002</t>
  </si>
  <si>
    <t>Confection d'une attelle de posture ou de mobilisation du genou</t>
  </si>
  <si>
    <t>Confection d'une contention souple de la cheville et/ou du pied, ou confection d'une semelle plâtrée</t>
  </si>
  <si>
    <t>MZMP006</t>
  </si>
  <si>
    <t>Confection d'un appareil rigide d'immobilisation de l'avant-bras, du poignet et/ou de la main ne prenant pas le coude</t>
  </si>
  <si>
    <t>NZMP003</t>
  </si>
  <si>
    <t>Confection d'un appareil rigide d'immobilisation de la jambe, de la cheville et/ou du pied ne prenant pas le genou</t>
  </si>
  <si>
    <t xml:space="preserve">Confection d'un appareil rigide fémorocrural [fémorojambier] ou fémoropédieux pour immobilisation initiale de fracture du membre inférieur, sans réduction </t>
  </si>
  <si>
    <t>NZMP006</t>
  </si>
  <si>
    <t>NZMP007</t>
  </si>
  <si>
    <t>Confection d'un appareil rigide d'immobilisation du membre inférieur prenant le genou</t>
  </si>
  <si>
    <t>YYYY011</t>
  </si>
  <si>
    <t>Prise en charge diagnostique et thérapeutique dans le même temps d'une lésion ostéo-articulaire, musculo-tendineuse ou des parties molles d'origine traumatique</t>
  </si>
  <si>
    <t>Test d'évaluation d'une dépression</t>
  </si>
  <si>
    <t>Membre supérieur</t>
  </si>
  <si>
    <t>Membre inférieur</t>
  </si>
  <si>
    <t>Parage et/ou suture de plaie superﬁcielle de la face de 3 cm à 10 cm</t>
  </si>
  <si>
    <t>TOP_hors MTT</t>
  </si>
  <si>
    <t>Spécialité_1</t>
  </si>
  <si>
    <t>Spécialité_2</t>
  </si>
  <si>
    <t>Localisation anatomique_1</t>
  </si>
  <si>
    <t>Localisation anatomique_2</t>
  </si>
  <si>
    <t>TOP_garde</t>
  </si>
  <si>
    <t>TOP_visite</t>
  </si>
  <si>
    <t>TOP_cabinet</t>
  </si>
  <si>
    <t>TOP_urgence</t>
  </si>
  <si>
    <t>Majorations possibles</t>
  </si>
  <si>
    <t xml:space="preserve">Indemnité forfaitaire de déplacement </t>
  </si>
  <si>
    <t>MD OU MDD OU MDN OU MDI OU MU ET MEG</t>
  </si>
  <si>
    <t xml:space="preserve">Ces majorations sont exclusives les unes des autres. </t>
  </si>
  <si>
    <t>lorsque le patient doté d'un médecin traitant consulte hors de sa résidence habituelle</t>
  </si>
  <si>
    <t>F OU MN OU MM ET MEG ET MCG</t>
  </si>
  <si>
    <t>s'applique pour des actes effectués à domicile autre que la visite et pour une distance inférieure à 4 km aller-retour. Pour les actes NGAP bis, l'ID se cumule avec les IK.</t>
  </si>
  <si>
    <t>abattement de 4 km aller-retour.</t>
  </si>
  <si>
    <t>VG ou VGS, ou VL</t>
  </si>
  <si>
    <t>CCAM ou  NGAP_bis</t>
  </si>
  <si>
    <t>NGAP_bis</t>
  </si>
  <si>
    <t>NGAP_ter</t>
  </si>
  <si>
    <t>ATM_bis</t>
  </si>
  <si>
    <t>ATM_ter</t>
  </si>
  <si>
    <t>ADC_bis</t>
  </si>
  <si>
    <t>ADC_ter</t>
  </si>
  <si>
    <t>VG ou VGS</t>
  </si>
  <si>
    <t>G ou GS</t>
  </si>
  <si>
    <t>G ou GS ou VG ou VGS</t>
  </si>
  <si>
    <t>1/2 K9 OU 1/2 K13,5 ou 1/2 K16 ou 1/2 K 24</t>
  </si>
  <si>
    <t>1/2 K9 OU 1/2 K13,5 ou 1/2 K16 ou 1/2 K 25</t>
  </si>
  <si>
    <t>1/2 K9 OU 1/2 K13,5 ou 1/2 K16 ou 1/2 K 26</t>
  </si>
  <si>
    <t>1/2 K9 OU 1/2 K13,5 ou 1/2 K16 ou 1/2 K 27</t>
  </si>
  <si>
    <t>Lorsque l'acte est réalisé de nuit, une majoration égale à 10 % du coefficient de l'acte est appliquée.
Lorsque l'acte est réalisé un dimanche ou un jour férié, une majoration égale à 5 % du coefficient de l'acte est appliquée.</t>
  </si>
  <si>
    <t>ID et MU</t>
  </si>
  <si>
    <t>VG ou VGS ou NGAP_bis</t>
  </si>
  <si>
    <t>Variables utilisées pour établir la facture des soins</t>
  </si>
  <si>
    <t>F ou P ou S</t>
  </si>
  <si>
    <t>F ou P ou S et J</t>
  </si>
  <si>
    <t xml:space="preserve"> F ou P ou S et M</t>
  </si>
  <si>
    <t xml:space="preserve"> F ou P ou S et M et J</t>
  </si>
  <si>
    <t>F ou P ou S et M et R</t>
  </si>
  <si>
    <t>G ou GS ou VG ou VGS et 50 % tarif de l'acte</t>
  </si>
  <si>
    <t>G ou GS ou VG ou VGS et YYYY490 ou YYYY010</t>
  </si>
  <si>
    <t>QZFA036 ou QZFA031 ou QZFA002 ou QZFA001ou CAFA005</t>
  </si>
  <si>
    <t>La valeur de chaque variable influe sur :
- le contenu de la facture : taux de remboursement par la sécurité sociale, majorations ajoutées aux actes
- les actes sélectionnables : les variables 8.1 et 8.2 sont donc dépendantes des variables 1 à 7.</t>
  </si>
  <si>
    <t>Les actes réalisables par le médecin peuvent différer selon que le patient est un homme ou une femme</t>
  </si>
  <si>
    <t>Si le patient consulte son médecin traitant, il est couvert par les règles du parcours de soins coordonnés</t>
  </si>
  <si>
    <t>V3.2 : consultation hors résidence habituelle</t>
  </si>
  <si>
    <t>Si le patient est hors de sa résidence habituelle, il est couvert par les règles du parcours de soins coordonnés et le médecin qui le prend en charge bénéficie de la majoration MCG</t>
  </si>
  <si>
    <t>V3.3 : consultation en urgence</t>
  </si>
  <si>
    <t>Si le patient consulte en urgence, il est couvert par les règles du parcours de soins coordonnés et le médecin qui le prend en charge bénéficie des majorations d'urgence.</t>
  </si>
  <si>
    <t>Description de  la règle</t>
  </si>
  <si>
    <t>Action correspondante dans l'outil</t>
  </si>
  <si>
    <t>V4.1 : lieu de la consultation</t>
  </si>
  <si>
    <t>Réalisation d'un acte de chirurgie plastique des téguments de la face, du cou, de la main et des doigts, ou d'un acte sur des plaies ou brûlures de la face ou des mains</t>
  </si>
  <si>
    <t>Association</t>
  </si>
  <si>
    <t>Associations particulières</t>
  </si>
  <si>
    <t>Ces  modificateurs sont  exclusifs  les  uns  des  autres.</t>
  </si>
  <si>
    <t>N'est cotable qu'au cabinet =&gt; inactivé pour les actes à domicile</t>
  </si>
  <si>
    <t>Appliquer + 6,5 % au tarif de l'acte concerné</t>
  </si>
  <si>
    <t>NC</t>
  </si>
  <si>
    <t>Lieu</t>
  </si>
  <si>
    <t>VISITE</t>
  </si>
  <si>
    <t>CABINET</t>
  </si>
  <si>
    <t>CABINET ou VISITE</t>
  </si>
  <si>
    <t>CABINETou VISITE</t>
  </si>
  <si>
    <t>Principes généraux de la consultation</t>
  </si>
  <si>
    <t>Le fichier contient l'ensemble des règles de gestion et la liste de l'ensemble des actes et majorations utilisables dans le module "aide à la cotation" de l'outil d'aide à la pratique du médecin généraliste :</t>
  </si>
  <si>
    <t xml:space="preserve">2° NGAP : liste des actes de la nomenclature NGAP </t>
  </si>
  <si>
    <t>1° Règles de gestion : ensemble des règles de gestion régissant le module</t>
  </si>
  <si>
    <t>- action correspondante dans l'outil</t>
  </si>
  <si>
    <t>- commentaires : remarques complémentaires</t>
  </si>
  <si>
    <t>- description fonctionnelle de la règle</t>
  </si>
  <si>
    <t>- 1 ligne = 1 règle identifiée par un n° et un intitulé</t>
  </si>
  <si>
    <t>- 1 ligne = 1 acte, identifié par un code et un libellé court qui lui sont propres</t>
  </si>
  <si>
    <t>- spécialité : 2 spécialités peuvent être renseignées pour chaque acte. La spécialité permet de regrouper les actes dans la liste et génère des exclusions : pas possible d'associer 2 actes de spécialité différente. Lorsque la colonne n'est pas renseignée, l'acte est réputé "généraliste"</t>
  </si>
  <si>
    <t>- critère d'âge : certains actes ne peuvent être réalisés qu'à certains âges. Ils figurent ici, en jours, mois ou années</t>
  </si>
  <si>
    <t>- tarif : tarif en euros de l'acte au 1e janvier 2018</t>
  </si>
  <si>
    <t>- majorations possibles : liste des majorations associables avec l'acte. "ou" pour les majorations exclusives entre elles, "et" pour les majorations qui peuvent s'additionner.</t>
  </si>
  <si>
    <t>Associations</t>
  </si>
  <si>
    <t>- associations : indication des autres actes avec lesquels l'acte peut s'associer. Lorsque la case est blanche et vide, aucune association n'est possible.</t>
  </si>
  <si>
    <t>Cf colonne T du tableau "associations actes-règles"</t>
  </si>
  <si>
    <t>Cf colonne U du tableau "associations actes-règles"</t>
  </si>
  <si>
    <t>- TOP hors médecin traitant : lorsque l'indicateur est à 1, l'acte peut être réalisé y compris quand le patient ne consulte pas son médecin traitant. Ce n'est pas possible dans le cas contraire.</t>
  </si>
  <si>
    <t>- TOP visite : lorsque l'indicateur est à 1, l'acte peut être réalisé quand le médecin consulte au domicile du patient. Ce n'est pas possible dans le cas contraire.</t>
  </si>
  <si>
    <t>- TOP cabinet  : lorsque l'indicateur est à 1, l'acte peut être réalisé quand le médecin consulte à son cabinet. Ce n'est pas possible dans le cas contraire.</t>
  </si>
  <si>
    <t>- TOP urgence : lorsque l'indicateur est à 1, l'acte peut être réalisé en urgence. Ce n'est pas possible dans le cas contraire.</t>
  </si>
  <si>
    <t>- TOP garde : lorsque l'indicateur est à 1, l'acte peut être réalisé en garde régulée. Ce n'est pas possible dans le cas contraire.</t>
  </si>
  <si>
    <t>- libellé long : il s'agit du libellé complet de l'acte tel qu'il figure dans la nomenclature. Il est "transparent" pour l'utilisateur : il n'apparaît pas à l'écran en revanche ce libellé long est requêtable par le moteur de recherche</t>
  </si>
  <si>
    <t>3° CCAM : liste des actes de la nomenclature CCAM</t>
  </si>
  <si>
    <t>- type : ATM, ATM_bis, ATM_ter, ADC, ADC_bis, ADC_ter. Des règles de gestion particulières s'appliquent pour chacun de ces types, précisées dans "règles de gestion"</t>
  </si>
  <si>
    <t>- type : NGAP, NGAP_bis, NGAP_ter. Des règles de gestion particulières s'appliquent pour ces deux derniers, précisées dans "règles de gestion"</t>
  </si>
  <si>
    <t>- localisation anatomique : 2 localisations peuvent être renseignées pour chaque acte. La localisation anatomique permet de regrouper les actes dans la liste et génère des exclusions : pas possible d'associer 2 actes de même localisation (ex/ visage). Lorsque la colonne n'est pas renseignée, l'acte n'a pas de localisation anatomique particulière</t>
  </si>
  <si>
    <t>- modificateurs possibles : les modificateurs CCAM sont l'équivalent des majorations NGAP. Cette colonne renseigne la liste des modificateurs associables avec l'acte. "ou" pour les modificateurs exclusifs entre eux, "et" pour les modificateurs qui peuvent s'additionner.</t>
  </si>
  <si>
    <t>- associations particulières : indication des associations qui dérogent aux règles générales d'association de la CCAM, précisées dans "règles de gestion". Lorsque la case est blanche et vide, les règles générales s'appliquent.</t>
  </si>
  <si>
    <t>4° Majorations : liste des majorations NGAP et des modificateurs CCAM ainsi que de l'indemnité forfaitaire de déplacement et des indemnités kilométriques</t>
  </si>
  <si>
    <t>- 1 ligne = 1 majoration ou modificateur, identifié par un code et un libellé qui lui sont propres</t>
  </si>
  <si>
    <t>- tarif : tarif en euros au 1e janvier 2018</t>
  </si>
  <si>
    <t>- association : actes ou type d'actes avec lesquels ces majorations peuvent s'associer.</t>
  </si>
  <si>
    <t>- lieu : précision si les majorations peuvent être appliquées à l'occasion d'une visite, au cabinet ou dans les deux cas de figure.</t>
  </si>
  <si>
    <t>5° Association actes-règles : croisement des règles de gestion et des actes avec leurs spécificités</t>
  </si>
  <si>
    <t>- toutes les informations de ce tableau sont renseignées automatiquement à partir des tableaux NGAP et CCAM, auxquels sont croisés les différentes variables définies dans "règles de gestion"</t>
  </si>
  <si>
    <t>V1_Homme</t>
  </si>
  <si>
    <t>V1_Femme</t>
  </si>
  <si>
    <t>V2_Critère d'âge</t>
  </si>
  <si>
    <t>V3.1_Réalisable hors médecin traitant</t>
  </si>
  <si>
    <t>V4.1_Réalisable au cabinet</t>
  </si>
  <si>
    <t>V4.2_Réalisable en visite</t>
  </si>
  <si>
    <t>V6_Réalisable en urgence</t>
  </si>
  <si>
    <t>V7_Réalisable en garde</t>
  </si>
  <si>
    <t>V8.2_Association
avec G, GS</t>
  </si>
  <si>
    <t>V8.2_Association avec VG, VGS</t>
  </si>
  <si>
    <t>V6_Majoration M</t>
  </si>
  <si>
    <t>V8_Majoration J</t>
  </si>
  <si>
    <t>V8_Majoration R</t>
  </si>
  <si>
    <t>- la part AMO renseignée à la colonne D vaut dans le cadre du parcours de soins coordonnés : 70 % du prix de l'acte colonne C - 1 euro de participation forfaitaire</t>
  </si>
  <si>
    <t>- le reste à charge renseigné à la colonne E est égal à la valeur renseignée à la colonne C - la valeur renseignée à la colonne D</t>
  </si>
  <si>
    <t>V1 : sexe du patient</t>
  </si>
  <si>
    <t>V2 : âge du patient</t>
  </si>
  <si>
    <t>V3.1 : consultation du médecin traitant</t>
  </si>
  <si>
    <t>La consultation peut avoir lieu au cabinet du médecin ou au domicile du patient (visite).</t>
  </si>
  <si>
    <t>V4.2 : distance kilométrique</t>
  </si>
  <si>
    <t>A l'occasion d'une consultation en visite, le médecin peut facturer des indemnités kilométriques (IK). Un abattement de 4 km sur la distance aller-retour est effectué, c'est à dire que les IK ne sont comptabilisées qu'à partir du 5e kilomètre. Les IK se comptent par unité kilométrique (1 IK par kilomètre au-delà de 4) et valent 0,61 € chacun. 
En plus des IK, le médecin peut facturer :
- avec les actes NGAP VG, VGS ou VL : une majoration de déplacement (MD, MDD, MDN, MDI) dont la valeur est variable suivant la période de la consultation 
- avec les actes de type NGAP_bis (voir infra) : une indemnité forfaitaire de déplacement (ID). 
Lorsque la distance est inférieure à 4 km aller-retour et pour les actes réalisables à l'occasion d'une visite, le médecin peut facturer l'indemnité forfaitaire de déplacement (ID).
Les majorations de déplacement et l'ID ne sont facturables qu'une fois et sont exclusives les unes des autres.</t>
  </si>
  <si>
    <t>V5 : période de la consultation</t>
  </si>
  <si>
    <t>Selon la période de la consultation et la nomenclature à laquelle appartiennent les actes réalisés, des majorations (modificateurs pour la CCAM) peuvent s'appliquer.
Les périodes de temps sont :
1) Jour de la semaine : du lundi au vendredi de 8h à 20h et le samedi de 8h à 12h
2) Samedi après-midi de 12h à 20h, 
3) Dimanche et jour férié de 8h à 20h
4) Début de nuit de 20h à 00h
5) Milieu de nuit (ou nuit profonde) de 00h à 06h
6) Fin de nuit de 06h à 08h
Pour les actes NGAP : 
- les périodes 4) et 6) ouvrent droit aux mêmes majorations.
- hors garde régulée, le samedi après-midi est assimilé au dimanche et jour férié
Pour les actes CCAM : 
- les périodes 5) et 6) ouvrent droit aux mêmes majorations.
- le samedi après-midi est assimilé au dimanche et jour férié
- les majorations ne s'appliquent que dans le cas de soins d'urgence (cf V6)</t>
  </si>
  <si>
    <t>V6 : caractère d'urgence de la consultation</t>
  </si>
  <si>
    <t>Si une consultation correspond à une urgence, des majorations ou modificateurs s'appliquent. Elles sont variables selon que la nomenclature et selon que la consultation ait lieu en visite ou au cabinet.</t>
  </si>
  <si>
    <r>
      <rPr>
        <sz val="11"/>
        <color rgb="FFFF0000"/>
        <rFont val="Calibri"/>
        <family val="2"/>
        <scheme val="minor"/>
      </rPr>
      <t>Valeurs de la variable : nombres entiers de 0 à 99.</t>
    </r>
    <r>
      <rPr>
        <sz val="11"/>
        <color theme="1"/>
        <rFont val="Calibri"/>
        <family val="2"/>
        <scheme val="minor"/>
      </rPr>
      <t xml:space="preserve">
1. Si la valeur est comprise entre 0 et 4 et que les actes réalisés ne comportent pas VG, VGS ou VL : application automatique sur la facture de l'indemnité forfaitaire de déplacement ID 
2. Si la valeur est supérieur à 4 :
2.1 Tous les actes : apposer sur la facture le nombre d'IK (= valeur renseignée - 4) et le montant des IK (=IK * 0,61)
2.2  Actes VG, VGS ou VL : ajouter sur la facture au côté de l'acte la majoration de déplacement correspondant à la période des soins (voir V5)
2.3 Actes NGAP_bis : ajouter sur la facture l'indemnité ID</t>
    </r>
  </si>
  <si>
    <r>
      <rPr>
        <sz val="11"/>
        <color rgb="FFFF0000"/>
        <rFont val="Calibri"/>
        <family val="2"/>
        <scheme val="minor"/>
      </rPr>
      <t>Valeurs de la variable : homme ou femme</t>
    </r>
    <r>
      <rPr>
        <sz val="11"/>
        <color theme="1"/>
        <rFont val="Calibri"/>
        <family val="2"/>
        <scheme val="minor"/>
      </rPr>
      <t xml:space="preserve">
Si homme est sélectionné, les actes avec l'indicateur femme à NON sont inactivés  (colonne M du tableau "association actes-règles") 
Si femme est sélectionné, les actes avec l'indicateur homme à NON sont inactivés  (colonne L du tableau "association actes-règles")</t>
    </r>
  </si>
  <si>
    <r>
      <rPr>
        <sz val="11"/>
        <color rgb="FFFF0000"/>
        <rFont val="Calibri"/>
        <family val="2"/>
        <scheme val="minor"/>
      </rPr>
      <t>Valeurs de la variable : OUI ou NON.</t>
    </r>
    <r>
      <rPr>
        <sz val="11"/>
        <color theme="1"/>
        <rFont val="Calibri"/>
        <family val="2"/>
        <scheme val="minor"/>
      </rPr>
      <t xml:space="preserve">
Si OUI, la part AMO sur la facture sera toujours égale à 70 % du tarif de l'acte (- 1 € de participation forfaitaire pour les actes inférieurs ou égaux à 120 € et - 18 € pour les actes supérieurs à 120 €).
Si NON, activer la variable 3.2 et les actes réalisables uniquement par le médecin traitant sont inactivés (indicateur à "NON", colonne O du tableau "association actes-règles")</t>
    </r>
  </si>
  <si>
    <r>
      <rPr>
        <sz val="11"/>
        <color rgb="FFFF0000"/>
        <rFont val="Calibri"/>
        <family val="2"/>
        <scheme val="minor"/>
      </rPr>
      <t xml:space="preserve">Valeurs de la variable : OUI ou NON.
</t>
    </r>
    <r>
      <rPr>
        <sz val="11"/>
        <color theme="1"/>
        <rFont val="Calibri"/>
        <family val="2"/>
        <scheme val="minor"/>
      </rPr>
      <t xml:space="preserve">
Si OUI :
1. la part AMO sur la facture sera toujours égale à 70 % du tarif de l'acte (- 1 € de participation forfaitaire pour les actes inférieurs ou égaux à 120 € et - 18 € pour les actes supérieurs à 120 €).
2. Ajout sur la facture de la majoration MCG
Si NON, activer la variable 3.3</t>
    </r>
  </si>
  <si>
    <r>
      <rPr>
        <sz val="11"/>
        <color rgb="FFFF0000"/>
        <rFont val="Calibri"/>
        <family val="2"/>
        <scheme val="minor"/>
      </rPr>
      <t>Valeurs de la variable : OUI ou NON.</t>
    </r>
    <r>
      <rPr>
        <sz val="11"/>
        <color theme="1"/>
        <rFont val="Calibri"/>
        <family val="2"/>
        <scheme val="minor"/>
      </rPr>
      <t xml:space="preserve">
Si OUI :
1. la part AMO sur la facture sera toujours égale à 70 % du tarif de l'acte (- 1 € de participation forfaitaire pour les actes inférieurs ou égaux à 120 € et - 18 € pour les actes supérieurs à 120 €).
2. Mettre la variable 6 à la valeur "OUI"
Si NON, la consultation est hors parcours de soins coordonnés : sur la facture, la part AMO est égale à 30 % du tarif des actes  (- 1 € de participation forfaitaire pour les actes inférieurs ou égaux à 120 € et - 18 € pour les actes supérieurs à 120 €).</t>
    </r>
  </si>
  <si>
    <r>
      <rPr>
        <sz val="11"/>
        <color rgb="FFFF0000"/>
        <rFont val="Calibri"/>
        <family val="2"/>
        <scheme val="minor"/>
      </rPr>
      <t>Valeurs de la variable : CABINET OU VISITE.</t>
    </r>
    <r>
      <rPr>
        <sz val="11"/>
        <color theme="1"/>
        <rFont val="Calibri"/>
        <family val="2"/>
        <scheme val="minor"/>
      </rPr>
      <t xml:space="preserve">
Si CABINET : les actes non réalisables en cabinet sont inactivés (colonne P du tableau "association actes-règles") et les majorations qui n'ont pas pour variable de lieu "CABINET" sont aussi inactivées (colonne E du tableau "majorations")
Si VISITE : les actes non réalisables en visite sont inactivés (colonne Q du tableau "association actes-règles") et les majorations qui n'ont pas pour variable de lieu "VISITE" sont aussi inactivées (colonne E du tableau "majorations").</t>
    </r>
  </si>
  <si>
    <r>
      <rPr>
        <sz val="11"/>
        <color rgb="FFFF0000"/>
        <rFont val="Calibri"/>
        <family val="2"/>
        <scheme val="minor"/>
      </rPr>
      <t>Valeurs de la variable : OUI ou NON.</t>
    </r>
    <r>
      <rPr>
        <sz val="11"/>
        <color theme="1"/>
        <rFont val="Calibri"/>
        <family val="2"/>
        <scheme val="minor"/>
      </rPr>
      <t xml:space="preserve">
Lorsque la variable est positionnée sur OUI : 
1. Tous les actes dont l'indicateur de la colonne R est positionné sur "NON" dans le tableau "Association actes-règles" sont inactivés.
2. Pour les actes restant :
2.1 Si un acte VG, VGS ou NGAP_bis est sélectionné : la majoration MU est ajoutée sur la facture. Elle ne se cumule pas avec les majorations de temps mentionnées dans la règle précédente. La majoration la plus onéreuse est retenue.
2.2 Si un acte CCAM est sélectionné, les majorations F ou P ou S s'appliquent selon les conditions mentionnées dans la règle précédente.
2.3 Si un acte CCAM est sélectionné et concerne une consultation au cabinet (valeur CABINET à la variable 4), la majoration M s'applique. Elle se cumule le cas échéant avec les majorations F ou P ou S.</t>
    </r>
  </si>
  <si>
    <t>V7 : consultation en garde régulée</t>
  </si>
  <si>
    <t>Ces majorations sont exclusives les unes des autres et elles ne se cumulent pas avec les autres majorations de temps décrites supra.</t>
  </si>
  <si>
    <t xml:space="preserve">Lorsque le médecin est inscrit au tableau des gardes, il peut pratiquer pour les actes NGAP G ou GS ou VG ou VGS et les actes de la CCAM associables à des actes de la NGAP (ATM_bis et ATM_ter et ADC_ter) des majorations spécifiques, qui ne se cumulent pas avec les autres majorations de temps. </t>
  </si>
  <si>
    <r>
      <rPr>
        <sz val="11"/>
        <color rgb="FFFF0000"/>
        <rFont val="Calibri"/>
        <family val="2"/>
        <scheme val="minor"/>
      </rPr>
      <t>Valeurs de la variable : OUI ou NON.</t>
    </r>
    <r>
      <rPr>
        <sz val="11"/>
        <color theme="1"/>
        <rFont val="Calibri"/>
        <family val="2"/>
        <scheme val="minor"/>
      </rPr>
      <t xml:space="preserve">
Lorsque la variable est positionnée sur OUI : 
1. La variable V6 urgence est automatiquement positionnée sur OUI. 
2. Si un acte NGAP G ou GS ou VG ou VGS est sélectionné, qu'il soit ou non associé avec un acte CCAM associable (ATM_bis et ATM_ter et ADC_ter), les majorations spécifiques de garde sont ajoutées à la facture selon la période de réalisation des soins. Voir règles V5 période de la consultation, paragraphes 1.3 et 1.4. </t>
    </r>
  </si>
  <si>
    <t>V8.1 : Premier acte</t>
  </si>
  <si>
    <t>V8.2 : Deuxième acte</t>
  </si>
  <si>
    <r>
      <rPr>
        <sz val="11"/>
        <color rgb="FFFF0000"/>
        <rFont val="Calibri"/>
        <family val="2"/>
        <scheme val="minor"/>
      </rPr>
      <t>Valeurs de la variable : les 6 périodes de temps mentionnées ci-contre.</t>
    </r>
    <r>
      <rPr>
        <sz val="11"/>
        <color theme="1"/>
        <rFont val="Calibri"/>
        <family val="2"/>
        <scheme val="minor"/>
      </rPr>
      <t xml:space="preserve">
1. Si 1 acte G, GS, VG ou VGS est sélectionné : les majorations de temps correspondantes de la NGAP sont ajoutées sur la facture :
1.1. Au cabinet hors garde régulée (valeur NON à la variable 7) : F (période 2 ou 3) ou MN (4 ou 6) ou MM (5)
1.1  En visite hors garde régulée (valeur NON à la variable 7) : MD (1) ou MDD (2 ou 3) ou MDN (4 ou 6) ou MDI (5)
1.3 Au cabinet en garde régulée (valeur OUI à la variable 7) : CRS (2) ou CRD (3) ou CRN (4 ou 6) ou CRM (5)
1.4 En visite en garde régulée (valeur OUI à la variable 7) : VRS (2) ou VRD (3) ou VRN (4 ou 6) ou VRM (5)
2. Si un acte CCAM est sélectionné, sans qu'un acte G, GS, VG ou VGS ne le soit, que la variable d'urgence est positionnée sur "OUI" et que les conditions de l'acte CCAM le prévoient (indicateur de la colonne R positionné à "OUI" dans le tableau "Association actes-règles"), les modificateurs correspondant de la CCAM sont ajoutés sur la facture, que ce soit en visite ou au cabinet : F (2 ou 3) ou P (4) ou S (5 ou 6).
3. Si un acte NGAP_bis est sélectionné : 
Lorsque l'acte est réalisé de nuit, une majoration égale à 10 % du coefficient de l'acte est appliquée.
Lorsque l'acte est réalisé un dimanche ou un jour férié, une majoration égale à 5 % du coefficient de l'acte est appliquée.
4. Pas plus d'une majoration ou un modificateur de temps ne peut être ajouté sur la facture. </t>
    </r>
  </si>
  <si>
    <t>Le premier acte est toujours facturé à 100 % de sa valeur. 
Si un deuxième acte est associé, le 1e sur la facture est toujours le plus cher sauf pour les actes NGAP_ter, ATM_bis, ATM_ter et ADC_ter.</t>
  </si>
  <si>
    <t>Acte associable avec G ou GS ou VG ou VGS</t>
  </si>
  <si>
    <t>Spécificité des actes ADC_bis</t>
  </si>
  <si>
    <t>Spécificités de l'acte ATM_ter DEQP003 électrocardiogramme</t>
  </si>
  <si>
    <t>Spécificité des actes NGAP_bis en K</t>
  </si>
  <si>
    <t>Facture récapitulative</t>
  </si>
  <si>
    <t>Types d'acte distingués dans l'outil</t>
  </si>
  <si>
    <t>Spécificité des actes ADC_ter</t>
  </si>
  <si>
    <t>Spécificité des actes NGAP_ter</t>
  </si>
  <si>
    <t>Spécificités de l'acte ATM_bis JKHD001 frottis</t>
  </si>
  <si>
    <t>On distingue les cas d'association suivant :
1. G ou GS et NGAP_ter
2. NGAP_bis
3. (G ou GS ou VG ou VGS) et (ATM_bis ou ATM_ter)
4. G ou GS ou VG ou VGS et ADC_ter
5. ATM (_bis, _ter...) et ATM ou ATM et ADC
6. ADC et ADC. Pour se cumuler, les deux actes de chirurgie doivent différents et doivent porter sur 2 sites de localisation différents soit : 
- Deux membres différents
- Ou un membre et l’extrémité céphalique (cuir chevelu, face et cou)
- Ou le tronc (torse et dos) et une extrémité céphalique
- Ou le tronc et le membre.</t>
  </si>
  <si>
    <t>Les actes de type NGAP_ter, ATM_bis ou ATM_ter ou ADC_ter sont associables avec les actes NGAP G ou GS ou VG ou VGS, selon que l'acte est réalisé au cabinet ou en visite.</t>
  </si>
  <si>
    <t xml:space="preserve">Lorsque les variables "association avec G ou GS" (colonne U du tableau "Associations actes-règles" et variable V4.1 de valeur CABINET) ou "association avec VG ou VGS"   (colonne U du tableau "Associations actes-règles" et variable V4.1 de valeur VISITE) sont de valeur "OUI" pour un acte donné, les actes sont automatiquement associés sur la facture, G ou GS ou VG ou VGS étant positionnés en premier ; sauf si, pour les actes CCAM (ATM_bis ou ATM_ter ou ADC_ter) un autre acte CCAM est associé. </t>
  </si>
  <si>
    <r>
      <rPr>
        <sz val="11"/>
        <color rgb="FFFF0000"/>
        <rFont val="Calibri"/>
        <family val="2"/>
        <scheme val="minor"/>
      </rPr>
      <t>Valeurs de la variable : liste des actes toujours actifs après sélection des variables V1 à V7.</t>
    </r>
    <r>
      <rPr>
        <sz val="11"/>
        <color theme="1"/>
        <rFont val="Calibri"/>
        <family val="2"/>
        <scheme val="minor"/>
      </rPr>
      <t xml:space="preserve">
Lorsqu'un acte est sélectionné, les actes qui ne peuvent pas lui être associés sont rendus inactifs en vertu des règles décrites infra.
Lorsque l'acte NGAP CSO est sélectionné, il faut utiliser dans la facture un code agrégé CCX.</t>
    </r>
  </si>
  <si>
    <r>
      <rPr>
        <sz val="11"/>
        <color rgb="FFFF0000"/>
        <rFont val="Calibri"/>
        <family val="2"/>
        <scheme val="minor"/>
      </rPr>
      <t>Valeurs de la variable : liste des actes toujours actifs après sélection des variables V1 à V8.2.</t>
    </r>
    <r>
      <rPr>
        <sz val="11"/>
        <color theme="1"/>
        <rFont val="Calibri"/>
        <family val="2"/>
        <scheme val="minor"/>
      </rPr>
      <t xml:space="preserve">
1. Conséquences des associations listées ci-contre :
1.1 Les deux actes sont tarifés à 100 % de leur valeur et l'acte NGAP_ter figure en 2e position sur la facture.
1.2 Le 2e acte (le moins cher) est tarifé à 50 % de sa valeur.
1.3 Les deux actes sont tarifés à 100 % de leur valeur et l'acte ATM_bis ou ATM_ter figure en 2e position
1.4 L'acte ADC_ter est tarifé à 50 % de sa valeur et figure en 2e position.
1.5 Le 2e acte (le moins cher) est tarifé à 50 % de sa valeur
1.6. Pour l'association d'actes de chirurgie entre eux :
1.6.1  2 actes avec une variable de localisation anatomique de valeur "VISAGE" ou "ORGANES GENITAUX" (colonne J et K du tableau "Association actes-règles") ne peuvent pas être associés. On retient l'acte le plus cher.
1.6.2 2 actes de chirurgie identiques peuvent être sélectionnés dès lors qu'ils respectent la règle 1.6.1
1.6.2 Le 2e acte (le moins cher) est tarifé à 75 % de sa valeur. 
2. 2 actes avec une variable de spécialité de valeur identique ne peuvent pas être associés. On retient l'acte le plus cher.
3. Lorsque les actes MIS ou PIV sont sélectionner, il faut utiliser dans la facture un code agrégé MTX.</t>
    </r>
  </si>
  <si>
    <t>1. Ces actes sont associés automatiquement avec G ou GS (au cabinet) ou lorsque cela est possible VG ou VGS (en visite), à 100 % de leur valeur.
2. Ces actes ne sont pas associables entre eux ni avec aucun autre acte que ceux mentionnés au 1.</t>
  </si>
  <si>
    <t>L'acte JKHD001 est associable avec G ou GS (au cabinet) ou lorsque cela est possible VG ou VGS (en visite), à 100 % de sa valeur, si un 2e acte CCAM ne lui est pas associé.</t>
  </si>
  <si>
    <t>1. Lorsqu'un acte de type NGAP_ter est sélectionné, G ou GS (lorsque la variable V4.1 est de valeur CABINET) ou VG ou VGS (lorsque la variable V4.1 est de valeur VISITE et que la colonne V "association avec VG ou VGS" du tableau "Association actes-règles" est positionnée sur "OUI") sont automatiquement ajoutés sur la facture et positionnés en 1e position.
2. Lorsqu'un acte NGAP_ter est sélectionné, les autres actes sont rendus inactifs.</t>
  </si>
  <si>
    <t>1. L'acte DEQP003 est associable avec G ou GS (au cabinet) ou lorsque cela est possible VG ou VGS (en visite), à 100 % de sa valeur, si un 2e acte CCAM ne lui est pas associé.
2. Lorsque l'acte est réalisé en visite, l'acte YYYY490 est automatiquement associé.
3. Il est associable avec l'acte YYYY010 traitement de 1e recours</t>
  </si>
  <si>
    <t>1. Lorsque l'acte DEQP003 est sélectionné et qu'un 2e acte CCAM n'est pas sélectionné, G ou GS (lorsque la variable V4.1 est de valeur CABINET) ou VG ou VGS (lorsque la variable V4.1 est de valeur VISITE ) sont automatiquement ajoutés sur la facture et positionnés en 1e position. L'acte DEQP003 est tarifé à 100 % de sa valeur.
2. Lorsque la variable V4.1 est de valeur VISITE, l'acte YYYY490 est automatiquement ajouté sur la facture sur une ligne spécifique. Il n'est pas comptabilisé comme un acte, c'est à dire qu'un autre acte reste associable. 
3. Lorsque l'acte YYYY010 est sélectionné, tous les autres actes sont inactivés sauf l'acte DEQP003.</t>
  </si>
  <si>
    <t>Lorsque l'acte JKHD001 est sélectionné et qu'un 2e acte CCAM n'est pas sélectionné, G ou GS (lorsque la variable V4.1 est de valeur CABINET) ou VG ou VGS (lorsque la variable V4.1 est de valeur VISITE ) sont automatiquement ajoutés sur la facture et positionnés en 1e position. L'acte JKHD001 est tarifé à 100 % de sa valeur.</t>
  </si>
  <si>
    <t>Lorsqu'un acte ADC_bis est sélectionné : 
1. le forfait FSD est ajouté automatiquement sur la facture et positionné en 2e position.
2. les autres actes sont inactivés.</t>
  </si>
  <si>
    <t>Lorsqu'un acte ADC_ter est sélectionné, et qu'un 2e acte CCAM n'est pas sélectionné, G ou GS (lorsque la variable V4.1 est de valeur CABINET) ou VG ou VGS (lorsque la variable V4.1 est de valeur VISITE ) sont automatiquement ajoutés sur la facture et positionnés en 1e position. L'acte ADC_ter est tarifé à 50 % de sa valeur.</t>
  </si>
  <si>
    <t>Part AMC
(en €)</t>
  </si>
  <si>
    <t>1. La facture est composée de :
- 1 ligne par acte avec pour chaque acte son code, son libellé court et son tarif tel qu'il résulte des règles appliquées (ex/ 2e acte CCAM = 50 % ou 75 % de sa valeur) ;
- les majorations NGAP et modificateurs CCAM. Elles figurent normalement sur la même ligne que l'acte auquel ils se rattachent. Par souci de simplification, elles seront indiquées sur une ligne La valeur de chaque majoration est indiquée.
- les éventuelles indemnités kilométriques : elles figurent aussi sur une ligne à part en indiquant le nombre d'IK et le tarif total (nb d'IK * tarif unitaire de l'IK).
- une ligne faisant la somme totale des valeurs des actes, majorations et IK et distinguant la part AMO (part couverte à la Sécurité sociale) égale à 70 % du total (sauf acte COE = 100 %) et la part AMC (part couverte par la mutuelle) égale à 30 % du total.
2. Particularités pour les actes CCAM : en face de chaque acte CCAM est positionné :
2.1 1 code activité, toujours de valeur 1
2.2 1 code association : 
- de valeur 1 pour le 1e acte (le plus cher), 
- de valeur 2 quand 2 actes  ATM ou 1 ATM + 1 ADC sont associés.
- de valeur 3 quand 2 actes ADC sont associés.
2.3 Quand un acte de la CCAM est associé à un acte de la NGAP, le forfait FSD ou l'acte YYYY490 aucun code association ne doit être noté.</t>
  </si>
  <si>
    <t>V1 : le sexe du patient
V2 : l'âge du patient
V3.1 : le patient consulte son médecin traitant
V3.2 : le patient dispose d'un médecin traitant mais consulte hors de sa résidence habituelle
V3.3 : le patient dispose d'un médecin traitant mais consulte un autre médecin dans l'urgence
V4.1 : le lieu de la consultation
V4.2 : la distance kilométrique aller-retour entre le cabinet et le domicile du patient
V5 : la période de la consultation
V6 : le caractère d'urgence de la consultation
V7 : la réalisation de la consultation en garde régulée
V8.1 : le premier acte réalisé pendant la consultation
V8.2 : le second acte réalisé pendant la consultation
Les variables notées Vx.2, Vx.3, Vx.y sont des variables dépendantes de la variable Vx.1.</t>
  </si>
  <si>
    <t>1. Ces actes ne sont associables qu'entre eux, le 2e acte le moins cher étant tarifé à 50 % de sa valeur (50 % de son coefficient de base). Ex/ coefficient K16 = K16/2
2. Déplacement : pour les actes en K, l'ID se cumule avec les IK.
3. Urgence : la majoration d'urgence peut être appliquée
4. Période : 
Lorsque l'acte est réalisé de nuit, une majoration égale à 10 % du coefficient de l'acte est appliquée.
Lorsque l'acte est réalisé un dimanche ou un jour férié, une majoration égale à 5 % du coefficient de l'acte est appliquée.</t>
  </si>
  <si>
    <t>1. Sur la facture, le 2e acte est noté à 50 % de son coefficient. On ne doit pas noter le coefficient global, mais les coefficients correspondant à chacun
des actes effectués. Exemple : Soit un acte coté K 24 et un acte coté K 16, la facture doit être annotée K 24 + K 16/2 et non K 32.
2. Lorsque la variable V4.1 est de valeur VISITE, ajouter sur la facture l'indemnité ID y compris lorsqu'il y a des IK. 
3. Lorsque la variable V6 est de valeur OUI, ajouter sur la facture la majoration MU. Elle annule et remplace l'indemnité ID. 
4. 
- Lorsque la variable V5 est de valeur 4, 5 ou 6, une majoration de 10 % est appliquée au tarif de l'acte figurant sur la facture
- Lorsque la variable V5 est de valeur 2 ou 3, une majoration de 5 % est appliquée au tarif de l'acte figurant sur la facture</t>
  </si>
  <si>
    <t>1. Etablissement de la facture à partir des valeurs des variables V1 à V8.2 :
1.1 Les valeurs des variables 1 à 7 sont rappelées en synthèse en haut de la facture
1.2 La facture se présente sous la forme d'un tableau avec :
- une ligne par acte, majoration, modificateur et IK, sauf pour le modificateur J et les majorations applicables pour les actes en K (s'agissant d'un % sur le tarif de l'acte ces majorations figurent sur la même ligne que l'acte auquel ils se rattachent)
- en colonne : code, libellé court, complément d'information (code activité et code association pour les actes CCAM, nombre d'IK pour les IK), montant.
- une ligne "total des honoraires" avec en colonne : montant total, part AMO, part AMC.</t>
  </si>
  <si>
    <t>Modificateur J</t>
  </si>
  <si>
    <t>Modificateur R</t>
  </si>
  <si>
    <t xml:space="preserve">Certains actes CCAM se voient appliquer automatiquement le modificateur J, l'acte concerné étant majoré de 6,5 % </t>
  </si>
  <si>
    <t>Certains actes CCAM se voient appliquer automatiquement le modificateur R d'une valeur de 41 €</t>
  </si>
  <si>
    <t>Lorsque l'acte sélectionné a un indicateur "modificateur J" à "OUI" (colonne W du tableau "Association actes-règles"), le modificateur est automatiquement ajouté sur la facture et le montant de l'acte est majorté de 6,5 %.
Comme pour toutes les majorations et modificateurs, il n'est applicable qu'une seule fois.</t>
  </si>
  <si>
    <t>Lorsque l'acte sélectionné a un indicateur "modificateur R" à "OUI" (colonne X du tableau "Association actes-règles"), le modificateur est automatiquement ajouté sur la facture.
Comme pour toutes les majorations et modificateurs, il n'est applicable qu'une seule fois.</t>
  </si>
  <si>
    <t xml:space="preserve">1. Une consultation de médecin généraliste est réalisée en principe pour un motif spécifique (ex/ sutures). En général, un motif de consultation égal à 1 acte mais parfois, la consultation, en suivant quelques règles, peut être décomposée en plusieurs actes (ex/ sutures réalisées à plusieurs endroits du corps). La facture se compose de 2 actes maximum même si d'autres actes sont réalisés : les 2 actes les plus chers sont retenus.
2. Des majorations peuvent s'ajouter, liées aux circonstances des soins (période, urgence, âge, garde régulée, technicité).
3. Les actes réalisables par un médecin généraliste appartiennent à 2 nomenclatures distinctes : la NGAP et la CCAM, qui ont chacune des majorations spécifiques (dits modificateurs pour la CCAM). Hors cas particuliers, un acte NGAP ne peut être associé à un acte CCAM et inversement. </t>
  </si>
  <si>
    <t xml:space="preserve">Chaque acte est rattaché à une variable type (colonne G du tableau "Association actes-règles). Les règles de son type sont prioritaires sur les règles de la nomenclature à laquelle ils appartiennent. </t>
  </si>
  <si>
    <t>1. Pas plus de 2 actes présents sur la facture (sauf YYYY490, voir règle n°20 Spécificités de l'acte ATM_ter DEQP003). Si plus de 2 actes sont sélectionnés, retenir les plus chers et appliquer les règles d'association décrites infra (variable 8.2)
2. Les majorations sont appliquées automatiquement sur la facture en fonction de la valeur des variables 2 à 7 définies infra. Elles ne figurent pas dans la liste des actes (variables 8.1 et 8.2). Il n'est pas possible de facturer plus d'une fois la même majoration. Le tableau "majorations" définit les règles de cumul de ces majorations.
3. Chaque acte est rattaché à l'une ou l'autre des nomenclatures et suit les règles de celle-ci (colonne F du tableau "association actes-règles"). Lorsqu'un acte NGAP et un acte CCAM sont exceptionnellement associables, les règles de la NGAP sont prioritaires pour l'application des majorations.</t>
  </si>
  <si>
    <t>- spécialité : 2 spécialités peuvent être renseignées pour chaque acte. La spécialité permet de regrouper les actes dans la liste. Lorsque la colonne n'est pas renseignée, l'acte est réputé "généraliste"</t>
  </si>
  <si>
    <t>1. Certains actes ne sont réalisables qu'à certains âges
2. Lorsque le patient a moins de 16 ans, la consultation hors parcours de soins (cf variables 3) n'a pas de conséquence.
3. Lorsque le patient a entre 0 et 6 ans et que le médecin réalise une consultation (G, GS) ou une visite (VG, VGS), la majoration MEG est appliquée
4. Lorsque le patient à 6 ans ou moins, la prise en charge de certains actes est couverte à 100 % par l'Assurance Maladie</t>
  </si>
  <si>
    <t>Spécificités de l'acte ATM_quater EQQM006 Mesure de la pression intraartérielle d'un membre en au moins 3 points</t>
  </si>
  <si>
    <t>1. L'acte EQQM006 est forcément facturé 2 fois : la 1e à 100 %, la 2e à 50 % (règle de cumul des actes CCAM de type ATM)
2. Aucun autre acte ne peut être facturé dans ce cas.</t>
  </si>
  <si>
    <t>1. Lorsque l'acte EQQM006 est sélectionné, la facturation se fait automatiquement sous la forme de 2 actes associées avec le 2é à demi tarif : EQQM006 + EQQM006/2 = 31,68 €, sauf si le médecin sélectionnait un 1e acte plus cher que la valeur de EQQM006. Dans ce cas, cet acte serait tarifé à 100 % et EQQM006 à 50 %.
2. Lorsqu'aucun acte plus cher n'est sélectionné, alors la règle du cumul automatique EQQM006 + EQQM006/2 fait que les autres actes éventuellement sélectionnés ne sont pas facturés.</t>
  </si>
  <si>
    <t>1. Les actes ADC_bis sont associables avec un forfait de soins dermatologique (FSD)
2. Ces actes ne sont pas facturables avec d'autres.</t>
  </si>
  <si>
    <t>Les actes ADC_ter sont facturables avec G ou GS (au cabinet) ou lVG ou VGS (en visite), à 50 % de sa valeur, si un 2e acte CCAM n'est pas associé.</t>
  </si>
  <si>
    <t>ATM_quater</t>
  </si>
  <si>
    <t>Association automatique EQQM006 + EQQM006/2 si aucun acte plus cher n'est sélectionné</t>
  </si>
  <si>
    <t>L'acte doit être coté : EQQM006 (1e ligne) + EQQM006 avec code association 2 (2e ligne) soit un total de 31,68 €, lorqu'aucun acte plus cher n'est sélectionné</t>
  </si>
  <si>
    <t>BJQP002</t>
  </si>
  <si>
    <t>Examen fonctionnel de la motricité oculaire</t>
  </si>
  <si>
    <t>Certains actes NGAP et CCAM suivant des règles spécifiques, on distinguera dans l'outil 10 types d'acte :
1. NGAP : les actes de type NGAP ne sont pas associables entre eux
2. NGAP_bis : les actes de ce type, de la lettre-clé K, ne sont associables qu'entre eux. Voir règle 17.
3. NGAP_ter : ces actes sont automatiquement associés à l'acte G ou GS et dans certains cas VG ou VGS. Ils ne sont pas associables entre eux ou avec d'autres actes. Voir règle 18.
4. ATM : actes CCAM suivant les règles normales d'association de ce type d'acte (cf V8.2)
5. ATM_bis : actes CCAM associables avec G, ou GS ou VG ou VGS à taux plein. Voir règle 19.
6. ATM_ter :  actes CCAM associables avec G, ou GS ou VG ou VGS à taux plein et suivant certaines règles particulières. Voir règle 20.
7. ATM_quater : acte CCAM automatiquement associable avec lui si un 2e acte plus cher n'est pas pratiqué. Voir règle 21.
8. ADC : actes CCAM suivant les règles normales d'association de ce type d'acte (cf V8.2)
9. ADC_bis : actes CCAM pouvant se voir associer un forfait spécifique FSD. Voir règle 22.
10. ADC_ter : actes CCAM associables avec G ou GS ou VG ou VGS à 50 % de leur valeur. Voir règle 23.</t>
  </si>
  <si>
    <r>
      <rPr>
        <sz val="11"/>
        <color rgb="FFFF0000"/>
        <rFont val="Calibri"/>
        <family val="2"/>
        <scheme val="minor"/>
      </rPr>
      <t>Valeurs de la variable : âge en années. En dessous d'1 an, on notera "moins d'un an".</t>
    </r>
    <r>
      <rPr>
        <sz val="11"/>
        <color theme="1"/>
        <rFont val="Calibri"/>
        <family val="2"/>
        <scheme val="minor"/>
      </rPr>
      <t xml:space="preserve">
1. En fonction de l'âge sélectionné, les actes non réalisables à cet âge donné sont inactivés (colonne N du tableau "association actes-règles")
2. Quel que soit les valeurs sélectionnées pour les variables 3, la part AMO sur la facture sera toujours égale à 70 % du tarif de l'acte (- 1 € de participation forfaitaire pour les actes inférieurs ou égaux à 120 € et - 18 € pour les actes supérieurs à 120 €)
3. Ajout sur la facture de la majoration MEG
4. Lorsqu'un âge de 6 ans ou moins est sélectionné et qu'un acte avec la spécialité "pédiatrie" est sélectionné, alors la part AMO sur la facture est égale à 100 % du tarif de l'acte (+ ses majorations), donc la part AMC est égale à 0 (voir règle 26)</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</si>
</sst>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quot;_-;\-* #,##0.00\ &quot;€&quot;_-;_-* &quot;-&quot;??\ &quot;€&quot;_-;_-@_-"/>
    <numFmt numFmtId="43" formatCode="_-* #,##0.00\ _€_-;\-* #,##0.00\ _€_-;_-* &quot;-&quot;??\ _€_-;_-@_-"/>
  </numFmts>
  <fonts count="19" x14ac:knownFonts="1">
    <font>
      <sz val="11"/>
      <color theme="1"/>
      <name val="Calibri"/>
      <family val="2"/>
      <scheme val="minor"/>
    </font>
    <font>
      <sz val="11"/>
      <color theme="1"/>
      <name val="Calibri"/>
      <family val="2"/>
      <scheme val="minor"/>
    </font>
    <font>
      <sz val="11"/>
      <color theme="1"/>
      <name val="Century Gothic"/>
      <family val="2"/>
    </font>
    <font>
      <b/>
      <sz val="11"/>
      <color theme="1"/>
      <name val="Century Gothic"/>
      <family val="2"/>
    </font>
    <font>
      <b/>
      <sz val="14"/>
      <color theme="1"/>
      <name val="Century Gothic"/>
      <family val="2"/>
    </font>
    <font>
      <b/>
      <i/>
      <sz val="11"/>
      <color theme="1"/>
      <name val="Century Gothic"/>
      <family val="2"/>
    </font>
    <font>
      <b/>
      <sz val="14"/>
      <color rgb="FF0070C0"/>
      <name val="Century Gothic"/>
      <family val="2"/>
    </font>
    <font>
      <sz val="11"/>
      <color rgb="FFFF0000"/>
      <name val="Century Gothic"/>
      <family val="2"/>
    </font>
    <font>
      <sz val="11"/>
      <color rgb="FF008000"/>
      <name val="Century Gothic"/>
      <family val="2"/>
    </font>
    <font>
      <b/>
      <sz val="12"/>
      <color theme="1"/>
      <name val="Century Gothic"/>
      <family val="2"/>
    </font>
    <font>
      <sz val="12"/>
      <color theme="1"/>
      <name val="Century Gothic"/>
      <family val="2"/>
    </font>
    <font>
      <sz val="14"/>
      <color theme="1"/>
      <name val="Century Gothic"/>
      <family val="2"/>
    </font>
    <font>
      <sz val="11"/>
      <name val="Century Gothic"/>
      <family val="2"/>
    </font>
    <font>
      <sz val="11"/>
      <name val="Calibri"/>
      <family val="2"/>
      <scheme val="minor"/>
    </font>
    <font>
      <b/>
      <sz val="12"/>
      <name val="Century Gothic"/>
      <family val="2"/>
    </font>
    <font>
      <b/>
      <sz val="11"/>
      <color theme="1"/>
      <name val="Calibri"/>
      <family val="2"/>
      <scheme val="minor"/>
    </font>
    <font>
      <sz val="10"/>
      <color rgb="FF252424"/>
      <name val="Century Gothic"/>
      <family val="2"/>
    </font>
    <font>
      <b/>
      <sz val="11"/>
      <name val="Century Gothic"/>
      <family val="2"/>
    </font>
    <font>
      <sz val="11"/>
      <color rgb="FFFF0000"/>
      <name val="Calibri"/>
      <family val="2"/>
      <scheme val="minor"/>
    </font>
  </fonts>
  <fills count="11">
    <fill>
      <patternFill patternType="none"/>
    </fill>
    <fill>
      <patternFill patternType="gray125"/>
    </fill>
    <fill>
      <patternFill patternType="solid">
        <fgColor rgb="FFFFFFCC"/>
        <bgColor indexed="64"/>
      </patternFill>
    </fill>
    <fill>
      <patternFill patternType="solid">
        <fgColor rgb="FFCCFFCC"/>
        <bgColor indexed="64"/>
      </patternFill>
    </fill>
    <fill>
      <patternFill patternType="solid">
        <fgColor rgb="FFCCECFF"/>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81">
    <xf numFmtId="0" fontId="0" fillId="0" borderId="0" xfId="0"/>
    <xf numFmtId="0" fontId="2" fillId="0" borderId="0" xfId="0" applyFont="1"/>
    <xf numFmtId="0" fontId="2" fillId="0" borderId="1" xfId="0" applyFont="1" applyBorder="1" applyAlignment="1">
      <alignment horizontal="center" vertical="center"/>
    </xf>
    <xf numFmtId="0" fontId="2" fillId="0" borderId="1" xfId="0" applyFont="1" applyBorder="1" applyAlignment="1">
      <alignment vertical="center" wrapText="1"/>
    </xf>
    <xf numFmtId="0" fontId="4" fillId="0" borderId="0" xfId="0" applyFont="1"/>
    <xf numFmtId="0" fontId="2" fillId="0" borderId="16"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12" xfId="0" applyFont="1" applyBorder="1" applyAlignment="1">
      <alignment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3" xfId="0" applyFont="1" applyFill="1" applyBorder="1" applyAlignment="1">
      <alignment horizontal="center" vertical="center" wrapText="1"/>
    </xf>
    <xf numFmtId="0" fontId="2" fillId="3" borderId="4" xfId="0" applyFont="1" applyFill="1" applyBorder="1" applyAlignment="1">
      <alignment vertical="center"/>
    </xf>
    <xf numFmtId="0" fontId="2" fillId="3" borderId="8" xfId="0" applyFont="1" applyFill="1" applyBorder="1" applyAlignment="1">
      <alignment horizontal="center" vertical="center" wrapText="1"/>
    </xf>
    <xf numFmtId="0" fontId="2" fillId="3" borderId="9" xfId="0" applyFont="1" applyFill="1" applyBorder="1" applyAlignment="1">
      <alignment vertical="center"/>
    </xf>
    <xf numFmtId="0" fontId="2" fillId="4" borderId="14"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0" borderId="1" xfId="0" applyFont="1" applyBorder="1" applyAlignment="1">
      <alignment horizontal="center"/>
    </xf>
    <xf numFmtId="0" fontId="2" fillId="0" borderId="1" xfId="0" applyFont="1" applyBorder="1"/>
    <xf numFmtId="0" fontId="3" fillId="0" borderId="1" xfId="0" applyFont="1" applyBorder="1" applyAlignment="1">
      <alignment horizontal="center" vertical="center"/>
    </xf>
    <xf numFmtId="0" fontId="3" fillId="2" borderId="1" xfId="0" applyFont="1" applyFill="1" applyBorder="1" applyAlignment="1">
      <alignment horizontal="center" vertical="center" wrapText="1"/>
    </xf>
    <xf numFmtId="0" fontId="3" fillId="3" borderId="13"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7" xfId="0" applyFont="1" applyFill="1" applyBorder="1" applyAlignment="1">
      <alignment vertical="center"/>
    </xf>
    <xf numFmtId="0" fontId="3" fillId="4" borderId="13"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2"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0" fillId="0" borderId="1" xfId="0" applyBorder="1"/>
    <xf numFmtId="0" fontId="0" fillId="0" borderId="1" xfId="0" applyBorder="1" applyAlignment="1">
      <alignment vertical="center" wrapText="1"/>
    </xf>
    <xf numFmtId="0" fontId="2" fillId="0" borderId="1" xfId="0" applyFont="1" applyBorder="1" applyAlignment="1">
      <alignment horizontal="center" vertical="center" wrapText="1"/>
    </xf>
    <xf numFmtId="0" fontId="8" fillId="0" borderId="1" xfId="0" applyFont="1" applyBorder="1" applyAlignment="1">
      <alignment horizontal="center" vertical="center" wrapText="1"/>
    </xf>
    <xf numFmtId="0" fontId="2" fillId="0" borderId="1" xfId="0" applyFont="1" applyBorder="1" applyAlignment="1">
      <alignment horizontal="left" vertical="center" wrapText="1"/>
    </xf>
    <xf numFmtId="0" fontId="0" fillId="6" borderId="1" xfId="0" applyFill="1" applyBorder="1"/>
    <xf numFmtId="44" fontId="10" fillId="0" borderId="1" xfId="2" applyFont="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12" fillId="0" borderId="1" xfId="0" applyFont="1" applyBorder="1" applyAlignment="1">
      <alignment vertical="center" wrapText="1"/>
    </xf>
    <xf numFmtId="0" fontId="5" fillId="0" borderId="0" xfId="0" applyFont="1" applyBorder="1" applyAlignment="1">
      <alignment horizontal="center"/>
    </xf>
    <xf numFmtId="0" fontId="2" fillId="0" borderId="1" xfId="0" applyFont="1" applyFill="1" applyBorder="1"/>
    <xf numFmtId="0" fontId="2" fillId="0" borderId="0" xfId="0" applyFont="1" applyAlignment="1"/>
    <xf numFmtId="0" fontId="2" fillId="8" borderId="1" xfId="0" applyFont="1" applyFill="1" applyBorder="1" applyAlignment="1">
      <alignment horizontal="center" vertical="center" wrapText="1"/>
    </xf>
    <xf numFmtId="0" fontId="2" fillId="0" borderId="0" xfId="0" applyFont="1" applyAlignment="1">
      <alignment horizontal="center"/>
    </xf>
    <xf numFmtId="0" fontId="12" fillId="0" borderId="1" xfId="0" applyFont="1" applyFill="1" applyBorder="1" applyAlignment="1">
      <alignment vertical="center" wrapText="1"/>
    </xf>
    <xf numFmtId="0" fontId="2" fillId="0" borderId="1" xfId="0" applyFont="1" applyFill="1" applyBorder="1" applyAlignment="1">
      <alignment horizontal="center"/>
    </xf>
    <xf numFmtId="0" fontId="2" fillId="0" borderId="1" xfId="0" applyFont="1" applyBorder="1" applyAlignment="1">
      <alignment vertical="center"/>
    </xf>
    <xf numFmtId="0" fontId="6" fillId="0" borderId="0" xfId="0" applyFont="1" applyAlignment="1">
      <alignment vertical="center"/>
    </xf>
    <xf numFmtId="0" fontId="7" fillId="0" borderId="0" xfId="0" applyFont="1" applyAlignment="1">
      <alignment vertical="center"/>
    </xf>
    <xf numFmtId="0" fontId="2" fillId="0" borderId="0" xfId="0" applyFont="1" applyAlignment="1">
      <alignment vertical="center" wrapText="1"/>
    </xf>
    <xf numFmtId="0" fontId="2" fillId="0" borderId="0" xfId="0" applyFont="1" applyAlignment="1">
      <alignment vertical="center"/>
    </xf>
    <xf numFmtId="0" fontId="7" fillId="0" borderId="0" xfId="0" applyFont="1" applyAlignment="1">
      <alignment vertical="center" wrapText="1"/>
    </xf>
    <xf numFmtId="0" fontId="2" fillId="0" borderId="1" xfId="0" applyFont="1" applyBorder="1" applyAlignment="1">
      <alignment horizontal="left" vertical="center"/>
    </xf>
    <xf numFmtId="0" fontId="2" fillId="0" borderId="0" xfId="0" applyFont="1" applyBorder="1" applyAlignment="1">
      <alignment vertical="center" wrapText="1"/>
    </xf>
    <xf numFmtId="0" fontId="2" fillId="0" borderId="0" xfId="0" applyFont="1" applyBorder="1" applyAlignment="1">
      <alignment horizontal="center" vertical="center"/>
    </xf>
    <xf numFmtId="0" fontId="2" fillId="0"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5" fillId="0" borderId="0" xfId="0" applyFont="1" applyBorder="1" applyAlignment="1">
      <alignment horizontal="center" vertical="center"/>
    </xf>
    <xf numFmtId="0" fontId="3" fillId="5" borderId="1" xfId="0" applyFont="1" applyFill="1" applyBorder="1" applyAlignment="1">
      <alignment horizontal="center" vertical="center"/>
    </xf>
    <xf numFmtId="0" fontId="2" fillId="0" borderId="0" xfId="0" applyFont="1" applyAlignment="1">
      <alignment horizontal="center" vertical="center"/>
    </xf>
    <xf numFmtId="0" fontId="3" fillId="0" borderId="1" xfId="0" applyFont="1" applyFill="1" applyBorder="1" applyAlignment="1">
      <alignment horizontal="center" vertical="center"/>
    </xf>
    <xf numFmtId="0" fontId="0" fillId="0" borderId="0" xfId="0" applyAlignment="1">
      <alignment horizontal="center" vertical="center"/>
    </xf>
    <xf numFmtId="0" fontId="7" fillId="7" borderId="1" xfId="0" applyFont="1" applyFill="1" applyBorder="1" applyAlignment="1">
      <alignment vertical="center"/>
    </xf>
    <xf numFmtId="0" fontId="7" fillId="7" borderId="1" xfId="0" applyFont="1" applyFill="1" applyBorder="1" applyAlignment="1">
      <alignment horizontal="center" vertical="center"/>
    </xf>
    <xf numFmtId="0" fontId="13" fillId="0" borderId="0" xfId="0" applyFont="1" applyAlignment="1"/>
    <xf numFmtId="0" fontId="13" fillId="0" borderId="0" xfId="0" applyFont="1" applyAlignment="1">
      <alignment horizontal="center"/>
    </xf>
    <xf numFmtId="0" fontId="4" fillId="9" borderId="1" xfId="0" applyFont="1" applyFill="1" applyBorder="1" applyAlignment="1">
      <alignment horizontal="center" vertical="center" wrapText="1"/>
    </xf>
    <xf numFmtId="2" fontId="12" fillId="9" borderId="1" xfId="2"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Alignment="1">
      <alignment horizontal="center"/>
    </xf>
    <xf numFmtId="0" fontId="15" fillId="0" borderId="0" xfId="0" applyFont="1" applyAlignment="1">
      <alignment horizontal="center" vertical="center"/>
    </xf>
    <xf numFmtId="2" fontId="2" fillId="0" borderId="1" xfId="2" applyNumberFormat="1" applyFont="1" applyBorder="1" applyAlignment="1">
      <alignment horizontal="center"/>
    </xf>
    <xf numFmtId="44" fontId="2" fillId="0" borderId="0" xfId="2" applyFont="1" applyBorder="1" applyAlignment="1">
      <alignment horizontal="center"/>
    </xf>
    <xf numFmtId="2" fontId="2" fillId="0" borderId="0" xfId="0" applyNumberFormat="1" applyFont="1" applyAlignment="1">
      <alignment vertical="center"/>
    </xf>
    <xf numFmtId="2" fontId="3" fillId="2" borderId="1" xfId="0" applyNumberFormat="1" applyFont="1" applyFill="1" applyBorder="1" applyAlignment="1">
      <alignment horizontal="center" vertical="center" wrapText="1"/>
    </xf>
    <xf numFmtId="2" fontId="2" fillId="0" borderId="1" xfId="1" applyNumberFormat="1" applyFont="1" applyBorder="1" applyAlignment="1">
      <alignment horizontal="center" vertical="center"/>
    </xf>
    <xf numFmtId="2" fontId="2" fillId="0" borderId="1" xfId="1" applyNumberFormat="1" applyFont="1" applyFill="1" applyBorder="1" applyAlignment="1">
      <alignment horizontal="center" vertical="center"/>
    </xf>
    <xf numFmtId="0" fontId="2" fillId="9" borderId="18" xfId="0" applyFont="1" applyFill="1" applyBorder="1" applyAlignment="1">
      <alignment horizontal="center" vertical="center" wrapText="1"/>
    </xf>
    <xf numFmtId="0" fontId="2" fillId="0" borderId="18" xfId="0" applyFont="1" applyBorder="1" applyAlignment="1">
      <alignment horizontal="center" vertical="center" wrapText="1"/>
    </xf>
    <xf numFmtId="0" fontId="4" fillId="9" borderId="8" xfId="0" applyFont="1" applyFill="1" applyBorder="1" applyAlignment="1">
      <alignment horizontal="center" vertical="center" wrapText="1"/>
    </xf>
    <xf numFmtId="2" fontId="12" fillId="9" borderId="8" xfId="2" applyNumberFormat="1" applyFont="1" applyFill="1" applyBorder="1" applyAlignment="1">
      <alignment horizontal="center" vertical="center" wrapText="1"/>
    </xf>
    <xf numFmtId="0" fontId="2" fillId="9" borderId="8" xfId="0" applyFont="1" applyFill="1" applyBorder="1" applyAlignment="1">
      <alignment horizontal="center" vertical="center" wrapText="1"/>
    </xf>
    <xf numFmtId="0" fontId="2" fillId="0" borderId="8" xfId="0" applyFont="1" applyBorder="1" applyAlignment="1">
      <alignment horizontal="center" vertical="center" wrapText="1"/>
    </xf>
    <xf numFmtId="0" fontId="9" fillId="10"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2" fillId="0" borderId="0" xfId="0" applyFont="1" applyAlignment="1">
      <alignment vertical="center"/>
    </xf>
    <xf numFmtId="0" fontId="2" fillId="0" borderId="1" xfId="0" applyFont="1" applyBorder="1" applyAlignment="1">
      <alignment horizontal="center" wrapText="1"/>
    </xf>
    <xf numFmtId="0" fontId="2" fillId="0" borderId="17" xfId="0" applyFont="1" applyFill="1" applyBorder="1" applyAlignment="1">
      <alignment horizontal="center" vertical="center" wrapText="1"/>
    </xf>
    <xf numFmtId="0" fontId="14" fillId="10" borderId="19" xfId="0" applyFont="1" applyFill="1" applyBorder="1" applyAlignment="1">
      <alignment horizontal="center" vertical="center" wrapText="1"/>
    </xf>
    <xf numFmtId="2" fontId="12" fillId="9" borderId="19" xfId="2" applyNumberFormat="1" applyFont="1" applyFill="1" applyBorder="1" applyAlignment="1">
      <alignment horizontal="center" vertical="center" wrapText="1"/>
    </xf>
    <xf numFmtId="2" fontId="12" fillId="9" borderId="20" xfId="2" applyNumberFormat="1" applyFont="1" applyFill="1" applyBorder="1" applyAlignment="1">
      <alignment horizontal="center" vertical="center" wrapText="1"/>
    </xf>
    <xf numFmtId="0" fontId="9" fillId="10" borderId="6" xfId="0" applyFont="1" applyFill="1" applyBorder="1" applyAlignment="1">
      <alignment horizontal="center" vertical="center" wrapText="1"/>
    </xf>
    <xf numFmtId="44" fontId="10" fillId="9" borderId="6" xfId="2" applyFont="1" applyFill="1" applyBorder="1" applyAlignment="1">
      <alignment horizontal="left" vertical="center" wrapText="1"/>
    </xf>
    <xf numFmtId="44" fontId="10" fillId="9" borderId="9" xfId="2" applyFont="1" applyFill="1" applyBorder="1" applyAlignment="1">
      <alignment horizontal="left" vertical="center" wrapText="1"/>
    </xf>
    <xf numFmtId="0" fontId="0" fillId="0" borderId="21" xfId="0" applyBorder="1" applyAlignment="1">
      <alignment wrapText="1"/>
    </xf>
    <xf numFmtId="0" fontId="9" fillId="10" borderId="19" xfId="0" applyFont="1" applyFill="1" applyBorder="1" applyAlignment="1">
      <alignment horizontal="center" vertical="center" wrapText="1"/>
    </xf>
    <xf numFmtId="0" fontId="11" fillId="9" borderId="19" xfId="0" applyFont="1" applyFill="1" applyBorder="1" applyAlignment="1">
      <alignment horizontal="center" vertical="center" wrapText="1"/>
    </xf>
    <xf numFmtId="0" fontId="11" fillId="9" borderId="20" xfId="0" applyFont="1" applyFill="1" applyBorder="1" applyAlignment="1">
      <alignment horizontal="center" vertical="center" wrapText="1"/>
    </xf>
    <xf numFmtId="0" fontId="14" fillId="10" borderId="6" xfId="0" applyFont="1" applyFill="1" applyBorder="1" applyAlignment="1">
      <alignment horizontal="center" vertical="center" wrapText="1"/>
    </xf>
    <xf numFmtId="2" fontId="12" fillId="9" borderId="6" xfId="2" applyNumberFormat="1" applyFont="1" applyFill="1" applyBorder="1" applyAlignment="1">
      <alignment horizontal="center" vertical="center" wrapText="1"/>
    </xf>
    <xf numFmtId="2" fontId="12" fillId="9" borderId="9" xfId="2" applyNumberFormat="1" applyFont="1" applyFill="1" applyBorder="1" applyAlignment="1">
      <alignment horizontal="center" vertical="center" wrapText="1"/>
    </xf>
    <xf numFmtId="0" fontId="13" fillId="0" borderId="21" xfId="0" applyFont="1" applyBorder="1" applyAlignment="1">
      <alignment horizontal="center"/>
    </xf>
    <xf numFmtId="0" fontId="2" fillId="0" borderId="19" xfId="0" applyFont="1" applyBorder="1" applyAlignment="1">
      <alignment horizontal="center" vertical="center" wrapText="1"/>
    </xf>
    <xf numFmtId="0" fontId="8"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2" xfId="0" applyFont="1" applyBorder="1" applyAlignment="1">
      <alignment horizontal="center" vertical="center" wrapText="1"/>
    </xf>
    <xf numFmtId="0" fontId="2" fillId="9" borderId="6" xfId="0" applyFont="1" applyFill="1" applyBorder="1" applyAlignment="1">
      <alignment horizontal="center" vertical="center" wrapText="1"/>
    </xf>
    <xf numFmtId="0" fontId="2" fillId="9" borderId="9" xfId="0" applyFont="1" applyFill="1" applyBorder="1" applyAlignment="1">
      <alignment horizontal="center" vertical="center" wrapText="1"/>
    </xf>
    <xf numFmtId="0" fontId="0" fillId="0" borderId="21" xfId="0" applyBorder="1"/>
    <xf numFmtId="0" fontId="12" fillId="9" borderId="19" xfId="0" applyFont="1" applyFill="1" applyBorder="1" applyAlignment="1">
      <alignment vertical="center"/>
    </xf>
    <xf numFmtId="0" fontId="12" fillId="9" borderId="20" xfId="0" applyFont="1" applyFill="1" applyBorder="1" applyAlignment="1">
      <alignment vertical="center"/>
    </xf>
    <xf numFmtId="0" fontId="2" fillId="0" borderId="6" xfId="0" applyFont="1" applyBorder="1" applyAlignment="1">
      <alignment horizontal="center" vertical="center" wrapText="1"/>
    </xf>
    <xf numFmtId="0" fontId="8" fillId="0" borderId="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23" xfId="0" applyFont="1" applyBorder="1" applyAlignment="1">
      <alignment horizontal="center" vertical="center" wrapText="1"/>
    </xf>
    <xf numFmtId="0" fontId="12" fillId="0" borderId="1" xfId="0" applyFont="1" applyBorder="1" applyAlignment="1">
      <alignment wrapText="1"/>
    </xf>
    <xf numFmtId="0" fontId="12" fillId="0" borderId="1" xfId="0" applyFont="1" applyBorder="1" applyAlignment="1">
      <alignment horizontal="left" vertical="center"/>
    </xf>
    <xf numFmtId="0" fontId="5" fillId="0" borderId="0" xfId="0" applyFont="1" applyBorder="1" applyAlignment="1">
      <alignment horizontal="center" vertical="center" wrapText="1"/>
    </xf>
    <xf numFmtId="0" fontId="2" fillId="0" borderId="1" xfId="0" applyFont="1" applyFill="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vertical="center"/>
    </xf>
    <xf numFmtId="0" fontId="3" fillId="0" borderId="1" xfId="0" applyFont="1" applyFill="1" applyBorder="1" applyAlignment="1">
      <alignment horizontal="center" vertical="center" wrapText="1"/>
    </xf>
    <xf numFmtId="0" fontId="2" fillId="0" borderId="1" xfId="0" applyFont="1" applyFill="1" applyBorder="1" applyAlignment="1">
      <alignment vertical="center"/>
    </xf>
    <xf numFmtId="2" fontId="2" fillId="0" borderId="1" xfId="2" applyNumberFormat="1" applyFont="1" applyBorder="1" applyAlignment="1">
      <alignment horizontal="center" vertical="center"/>
    </xf>
    <xf numFmtId="2" fontId="2" fillId="0" borderId="1" xfId="2" applyNumberFormat="1" applyFont="1" applyFill="1" applyBorder="1" applyAlignment="1">
      <alignment horizontal="center" vertical="center"/>
    </xf>
    <xf numFmtId="2" fontId="2" fillId="0" borderId="1" xfId="0" applyNumberFormat="1" applyFont="1" applyFill="1" applyBorder="1" applyAlignment="1">
      <alignment horizontal="center" vertical="center" wrapText="1"/>
    </xf>
    <xf numFmtId="2" fontId="2" fillId="0" borderId="1" xfId="2" applyNumberFormat="1" applyFont="1" applyFill="1" applyBorder="1" applyAlignment="1">
      <alignment horizontal="center" vertical="center" wrapText="1"/>
    </xf>
    <xf numFmtId="2" fontId="2" fillId="0" borderId="0" xfId="0" applyNumberFormat="1" applyFont="1" applyAlignment="1">
      <alignment horizontal="center" vertical="center"/>
    </xf>
    <xf numFmtId="0" fontId="17" fillId="2" borderId="1" xfId="0" applyFont="1" applyFill="1" applyBorder="1" applyAlignment="1">
      <alignment horizontal="center" vertical="center" wrapText="1"/>
    </xf>
    <xf numFmtId="0" fontId="12" fillId="0" borderId="1" xfId="0" applyFont="1" applyBorder="1"/>
    <xf numFmtId="0" fontId="12" fillId="0" borderId="1" xfId="0" applyFont="1" applyBorder="1" applyAlignment="1">
      <alignment horizontal="left" vertical="center" wrapText="1"/>
    </xf>
    <xf numFmtId="0" fontId="12" fillId="0" borderId="0" xfId="0" applyFont="1"/>
    <xf numFmtId="0" fontId="12" fillId="0" borderId="1" xfId="0" applyFont="1" applyFill="1" applyBorder="1" applyAlignment="1">
      <alignment horizontal="left" vertical="center" wrapText="1"/>
    </xf>
    <xf numFmtId="0" fontId="12" fillId="0" borderId="0" xfId="0" applyFont="1" applyBorder="1" applyAlignment="1">
      <alignment vertical="center" wrapText="1"/>
    </xf>
    <xf numFmtId="0" fontId="12" fillId="0" borderId="0" xfId="0" applyFont="1" applyAlignment="1">
      <alignment vertical="center" wrapText="1"/>
    </xf>
    <xf numFmtId="0" fontId="12" fillId="0" borderId="0" xfId="0" applyFont="1" applyFill="1" applyBorder="1" applyAlignment="1">
      <alignment horizontal="left" vertical="center" wrapText="1"/>
    </xf>
    <xf numFmtId="0" fontId="12" fillId="8" borderId="1" xfId="0" applyFont="1" applyFill="1" applyBorder="1" applyAlignment="1">
      <alignment horizontal="left" vertical="center"/>
    </xf>
    <xf numFmtId="0" fontId="0" fillId="0" borderId="0" xfId="0" quotePrefix="1" applyAlignment="1">
      <alignment wrapText="1"/>
    </xf>
    <xf numFmtId="0" fontId="0" fillId="0" borderId="0" xfId="0" applyAlignment="1">
      <alignment wrapText="1"/>
    </xf>
    <xf numFmtId="0" fontId="15" fillId="0" borderId="0" xfId="0" applyFont="1" applyAlignment="1">
      <alignment wrapText="1"/>
    </xf>
    <xf numFmtId="0" fontId="15" fillId="0" borderId="1" xfId="0" applyFont="1" applyBorder="1" applyAlignment="1">
      <alignment horizontal="center" vertical="center"/>
    </xf>
    <xf numFmtId="0" fontId="3" fillId="0" borderId="1" xfId="0" applyFont="1" applyFill="1" applyBorder="1" applyAlignment="1">
      <alignment vertical="center" wrapText="1"/>
    </xf>
    <xf numFmtId="0" fontId="15" fillId="0" borderId="1" xfId="0" applyFont="1" applyBorder="1" applyAlignment="1">
      <alignment horizontal="left" vertical="center" wrapText="1"/>
    </xf>
    <xf numFmtId="0" fontId="15" fillId="0" borderId="1" xfId="0" applyFont="1" applyFill="1" applyBorder="1" applyAlignment="1">
      <alignment horizontal="left" vertical="center" wrapText="1"/>
    </xf>
    <xf numFmtId="0" fontId="15" fillId="0" borderId="1" xfId="0" applyFont="1" applyBorder="1" applyAlignment="1">
      <alignment vertical="center" wrapText="1"/>
    </xf>
    <xf numFmtId="0" fontId="15" fillId="0" borderId="1" xfId="0" applyFont="1" applyFill="1" applyBorder="1" applyAlignment="1">
      <alignment vertical="center" wrapText="1"/>
    </xf>
    <xf numFmtId="0" fontId="12" fillId="0" borderId="0" xfId="0" quotePrefix="1" applyFont="1" applyAlignment="1">
      <alignment vertical="center" wrapText="1"/>
    </xf>
    <xf numFmtId="0" fontId="0" fillId="0" borderId="0" xfId="0" applyAlignment="1">
      <alignment vertical="center" wrapText="1"/>
    </xf>
    <xf numFmtId="0" fontId="2" fillId="0" borderId="17" xfId="0" applyFont="1" applyBorder="1" applyAlignment="1">
      <alignment horizontal="left" vertical="center"/>
    </xf>
    <xf numFmtId="0" fontId="2" fillId="0" borderId="24" xfId="0" applyFont="1" applyBorder="1" applyAlignment="1">
      <alignment horizontal="left" vertical="center"/>
    </xf>
    <xf numFmtId="0" fontId="2" fillId="0" borderId="18" xfId="0" applyFont="1" applyBorder="1" applyAlignment="1">
      <alignment horizontal="left" vertical="center"/>
    </xf>
    <xf numFmtId="0" fontId="2" fillId="0" borderId="17" xfId="0" applyFont="1" applyBorder="1" applyAlignment="1">
      <alignment horizontal="left" vertical="center" wrapText="1"/>
    </xf>
    <xf numFmtId="0" fontId="2" fillId="0" borderId="24" xfId="0" applyFont="1" applyBorder="1" applyAlignment="1">
      <alignment horizontal="left" vertical="center" wrapText="1"/>
    </xf>
    <xf numFmtId="0" fontId="2" fillId="0" borderId="18" xfId="0" applyFont="1" applyBorder="1" applyAlignment="1">
      <alignment horizontal="left" vertical="center" wrapText="1"/>
    </xf>
    <xf numFmtId="0" fontId="12" fillId="0" borderId="17" xfId="0" applyFont="1" applyBorder="1" applyAlignment="1">
      <alignment horizontal="left" vertical="center" wrapText="1"/>
    </xf>
    <xf numFmtId="0" fontId="12" fillId="0" borderId="24" xfId="0" applyFont="1" applyBorder="1" applyAlignment="1">
      <alignment horizontal="left" vertical="center" wrapText="1"/>
    </xf>
    <xf numFmtId="0" fontId="12" fillId="0" borderId="18" xfId="0" applyFont="1" applyBorder="1" applyAlignment="1">
      <alignment horizontal="left" vertical="center" wrapText="1"/>
    </xf>
    <xf numFmtId="0" fontId="3" fillId="0" borderId="10" xfId="0" applyFont="1" applyBorder="1" applyAlignment="1">
      <alignment horizontal="center" vertical="center" textRotation="90" wrapText="1"/>
    </xf>
    <xf numFmtId="0" fontId="3" fillId="0" borderId="12" xfId="0" applyFont="1" applyBorder="1" applyAlignment="1">
      <alignment horizontal="center" vertical="center" textRotation="90" wrapText="1"/>
    </xf>
    <xf numFmtId="0" fontId="3" fillId="0" borderId="11" xfId="0" applyFont="1" applyBorder="1" applyAlignment="1">
      <alignment horizontal="center" vertical="center" textRotation="90" wrapText="1"/>
    </xf>
  </cellXfs>
  <cellStyles count="3">
    <cellStyle name="Milliers" xfId="1" builtinId="3"/>
    <cellStyle name="Monétaire" xfId="2" builtinId="4"/>
    <cellStyle name="Normal" xfId="0" builtinId="0"/>
  </cellStyles>
  <dxfs count="21">
    <dxf>
      <font>
        <b/>
        <i val="0"/>
        <color rgb="FFFF0000"/>
      </font>
    </dxf>
    <dxf>
      <font>
        <b/>
        <i val="0"/>
        <color theme="9" tint="-0.499984740745262"/>
      </font>
    </dxf>
    <dxf>
      <font>
        <b/>
        <i val="0"/>
        <color theme="9"/>
      </font>
    </dxf>
    <dxf>
      <font>
        <b/>
        <i val="0"/>
        <color rgb="FF00B050"/>
      </font>
    </dxf>
    <dxf>
      <font>
        <b/>
        <i val="0"/>
        <color theme="6" tint="-0.499984740745262"/>
      </font>
    </dxf>
    <dxf>
      <font>
        <b/>
        <i val="0"/>
        <color theme="6"/>
      </font>
    </dxf>
    <dxf>
      <font>
        <b/>
        <i val="0"/>
        <color rgb="FF00B0F0"/>
      </font>
    </dxf>
    <dxf>
      <font>
        <b/>
        <i val="0"/>
        <color theme="3" tint="-0.499984740745262"/>
      </font>
    </dxf>
    <dxf>
      <font>
        <b/>
        <i val="0"/>
        <color theme="8"/>
      </font>
    </dxf>
    <dxf>
      <font>
        <color auto="1"/>
      </font>
      <fill>
        <patternFill>
          <bgColor rgb="FF92D050"/>
        </patternFill>
      </fill>
    </dxf>
    <dxf>
      <font>
        <color auto="1"/>
      </font>
      <fill>
        <patternFill>
          <bgColor rgb="FFFF0000"/>
        </patternFill>
      </fill>
    </dxf>
    <dxf>
      <fill>
        <patternFill>
          <bgColor rgb="FF92D050"/>
        </patternFill>
      </fill>
    </dxf>
    <dxf>
      <font>
        <color auto="1"/>
      </font>
      <fill>
        <patternFill>
          <bgColor rgb="FFFF0000"/>
        </patternFill>
      </fill>
    </dxf>
    <dxf>
      <font>
        <b/>
        <i val="0"/>
        <color rgb="FFC00000"/>
      </font>
    </dxf>
    <dxf>
      <font>
        <b/>
        <i val="0"/>
        <color rgb="FF008000"/>
      </font>
    </dxf>
    <dxf>
      <font>
        <color auto="1"/>
      </font>
      <fill>
        <patternFill>
          <bgColor rgb="FF92D050"/>
        </patternFill>
      </fill>
    </dxf>
    <dxf>
      <font>
        <color auto="1"/>
      </font>
      <fill>
        <patternFill>
          <bgColor rgb="FFFF0000"/>
        </patternFill>
      </fill>
    </dxf>
    <dxf>
      <font>
        <color auto="1"/>
      </font>
      <fill>
        <patternFill>
          <bgColor rgb="FF92D050"/>
        </patternFill>
      </fill>
    </dxf>
    <dxf>
      <font>
        <color auto="1"/>
      </font>
      <fill>
        <patternFill>
          <bgColor rgb="FFFF0000"/>
        </patternFill>
      </fill>
    </dxf>
    <dxf>
      <font>
        <color auto="1"/>
      </font>
      <fill>
        <patternFill>
          <bgColor rgb="FF92D050"/>
        </patternFill>
      </fill>
    </dxf>
    <dxf>
      <font>
        <color auto="1"/>
      </font>
      <fill>
        <patternFill>
          <bgColor rgb="FFFF0000"/>
        </patternFill>
      </fill>
    </dxf>
  </dxfs>
  <tableStyles count="0" defaultTableStyle="TableStyleMedium2" defaultPivotStyle="PivotStyleMedium9"/>
  <colors>
    <mruColors>
      <color rgb="FFFFFFCC"/>
      <color rgb="FFCCECFF"/>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9"/>
  <sheetViews>
    <sheetView topLeftCell="A32" zoomScaleNormal="100" workbookViewId="0">
      <selection activeCell="A49" sqref="A49"/>
    </sheetView>
  </sheetViews>
  <sheetFormatPr baseColWidth="10" defaultRowHeight="15" x14ac:dyDescent="0.25"/>
  <cols>
    <col min="1" max="1" width="194" style="159" customWidth="1"/>
  </cols>
  <sheetData>
    <row r="2" spans="1:1" ht="32.25" customHeight="1" x14ac:dyDescent="0.25">
      <c r="A2" s="160" t="s">
        <v>571</v>
      </c>
    </row>
    <row r="4" spans="1:1" x14ac:dyDescent="0.25">
      <c r="A4" s="160" t="s">
        <v>573</v>
      </c>
    </row>
    <row r="5" spans="1:1" x14ac:dyDescent="0.25">
      <c r="A5" s="158" t="s">
        <v>577</v>
      </c>
    </row>
    <row r="6" spans="1:1" x14ac:dyDescent="0.25">
      <c r="A6" s="158" t="s">
        <v>576</v>
      </c>
    </row>
    <row r="7" spans="1:1" x14ac:dyDescent="0.25">
      <c r="A7" s="158" t="s">
        <v>574</v>
      </c>
    </row>
    <row r="8" spans="1:1" x14ac:dyDescent="0.25">
      <c r="A8" s="158" t="s">
        <v>575</v>
      </c>
    </row>
    <row r="10" spans="1:1" x14ac:dyDescent="0.25">
      <c r="A10" s="160" t="s">
        <v>572</v>
      </c>
    </row>
    <row r="11" spans="1:1" x14ac:dyDescent="0.25">
      <c r="A11" s="158" t="s">
        <v>578</v>
      </c>
    </row>
    <row r="12" spans="1:1" x14ac:dyDescent="0.25">
      <c r="A12" s="158" t="s">
        <v>581</v>
      </c>
    </row>
    <row r="13" spans="1:1" x14ac:dyDescent="0.25">
      <c r="A13" s="158" t="s">
        <v>595</v>
      </c>
    </row>
    <row r="14" spans="1:1" ht="30" x14ac:dyDescent="0.25">
      <c r="A14" s="158" t="s">
        <v>579</v>
      </c>
    </row>
    <row r="15" spans="1:1" x14ac:dyDescent="0.25">
      <c r="A15" s="158" t="s">
        <v>580</v>
      </c>
    </row>
    <row r="16" spans="1:1" x14ac:dyDescent="0.25">
      <c r="A16" s="158" t="s">
        <v>582</v>
      </c>
    </row>
    <row r="17" spans="1:1" x14ac:dyDescent="0.25">
      <c r="A17" s="158" t="s">
        <v>584</v>
      </c>
    </row>
    <row r="18" spans="1:1" x14ac:dyDescent="0.25">
      <c r="A18" s="158" t="s">
        <v>587</v>
      </c>
    </row>
    <row r="19" spans="1:1" x14ac:dyDescent="0.25">
      <c r="A19" s="158" t="s">
        <v>589</v>
      </c>
    </row>
    <row r="20" spans="1:1" x14ac:dyDescent="0.25">
      <c r="A20" s="158" t="s">
        <v>588</v>
      </c>
    </row>
    <row r="21" spans="1:1" x14ac:dyDescent="0.25">
      <c r="A21" s="158" t="s">
        <v>590</v>
      </c>
    </row>
    <row r="22" spans="1:1" x14ac:dyDescent="0.25">
      <c r="A22" s="158" t="s">
        <v>591</v>
      </c>
    </row>
    <row r="23" spans="1:1" ht="30" x14ac:dyDescent="0.25">
      <c r="A23" s="158" t="s">
        <v>592</v>
      </c>
    </row>
    <row r="24" spans="1:1" x14ac:dyDescent="0.25">
      <c r="A24" s="158" t="s">
        <v>575</v>
      </c>
    </row>
    <row r="26" spans="1:1" x14ac:dyDescent="0.25">
      <c r="A26" s="160" t="s">
        <v>593</v>
      </c>
    </row>
    <row r="27" spans="1:1" x14ac:dyDescent="0.25">
      <c r="A27" s="158" t="s">
        <v>578</v>
      </c>
    </row>
    <row r="28" spans="1:1" x14ac:dyDescent="0.25">
      <c r="A28" s="158" t="s">
        <v>581</v>
      </c>
    </row>
    <row r="29" spans="1:1" x14ac:dyDescent="0.25">
      <c r="A29" s="158" t="s">
        <v>594</v>
      </c>
    </row>
    <row r="30" spans="1:1" x14ac:dyDescent="0.25">
      <c r="A30" s="158" t="s">
        <v>683</v>
      </c>
    </row>
    <row r="31" spans="1:1" ht="30" x14ac:dyDescent="0.25">
      <c r="A31" s="158" t="s">
        <v>596</v>
      </c>
    </row>
    <row r="32" spans="1:1" x14ac:dyDescent="0.25">
      <c r="A32" s="158" t="s">
        <v>580</v>
      </c>
    </row>
    <row r="33" spans="1:1" ht="30" x14ac:dyDescent="0.25">
      <c r="A33" s="158" t="s">
        <v>597</v>
      </c>
    </row>
    <row r="34" spans="1:1" ht="30" x14ac:dyDescent="0.25">
      <c r="A34" s="158" t="s">
        <v>598</v>
      </c>
    </row>
    <row r="35" spans="1:1" ht="30" x14ac:dyDescent="0.25">
      <c r="A35" s="158" t="s">
        <v>592</v>
      </c>
    </row>
    <row r="36" spans="1:1" x14ac:dyDescent="0.25">
      <c r="A36" s="158" t="s">
        <v>575</v>
      </c>
    </row>
    <row r="38" spans="1:1" x14ac:dyDescent="0.25">
      <c r="A38" s="160" t="s">
        <v>599</v>
      </c>
    </row>
    <row r="39" spans="1:1" x14ac:dyDescent="0.25">
      <c r="A39" s="158" t="s">
        <v>600</v>
      </c>
    </row>
    <row r="40" spans="1:1" x14ac:dyDescent="0.25">
      <c r="A40" s="158" t="s">
        <v>601</v>
      </c>
    </row>
    <row r="41" spans="1:1" x14ac:dyDescent="0.25">
      <c r="A41" s="158" t="s">
        <v>602</v>
      </c>
    </row>
    <row r="42" spans="1:1" x14ac:dyDescent="0.25">
      <c r="A42" s="158" t="s">
        <v>603</v>
      </c>
    </row>
    <row r="43" spans="1:1" x14ac:dyDescent="0.25">
      <c r="A43" s="158" t="s">
        <v>575</v>
      </c>
    </row>
    <row r="45" spans="1:1" x14ac:dyDescent="0.25">
      <c r="A45" s="160" t="s">
        <v>604</v>
      </c>
    </row>
    <row r="46" spans="1:1" x14ac:dyDescent="0.25">
      <c r="A46" s="158" t="s">
        <v>578</v>
      </c>
    </row>
    <row r="47" spans="1:1" x14ac:dyDescent="0.25">
      <c r="A47" s="158" t="s">
        <v>605</v>
      </c>
    </row>
    <row r="48" spans="1:1" x14ac:dyDescent="0.25">
      <c r="A48" s="158" t="s">
        <v>619</v>
      </c>
    </row>
    <row r="49" spans="1:1" x14ac:dyDescent="0.25">
      <c r="A49" s="158" t="s">
        <v>620</v>
      </c>
    </row>
  </sheetData>
  <pageMargins left="0.7" right="0.7" top="0.75" bottom="0.75" header="0.3" footer="0.3"/>
  <pageSetup paperSize="9" scale="32" orientation="portrait" verticalDpi="597"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3"/>
  <sheetViews>
    <sheetView zoomScale="60" zoomScaleNormal="60" workbookViewId="0">
      <pane ySplit="1" topLeftCell="A24" activePane="bottomLeft" state="frozen"/>
      <selection pane="bottomLeft" activeCell="C27" sqref="C27"/>
    </sheetView>
  </sheetViews>
  <sheetFormatPr baseColWidth="10" defaultRowHeight="15" x14ac:dyDescent="0.25"/>
  <cols>
    <col min="1" max="1" width="11.42578125" style="82"/>
    <col min="2" max="2" width="59.42578125" style="168" customWidth="1"/>
    <col min="3" max="4" width="100.7109375" style="141" customWidth="1"/>
    <col min="5" max="16384" width="11.42578125" style="141"/>
  </cols>
  <sheetData>
    <row r="1" spans="1:4" x14ac:dyDescent="0.25">
      <c r="A1" s="38" t="s">
        <v>151</v>
      </c>
      <c r="B1" s="38" t="s">
        <v>152</v>
      </c>
      <c r="C1" s="38" t="s">
        <v>555</v>
      </c>
      <c r="D1" s="38" t="s">
        <v>556</v>
      </c>
    </row>
    <row r="2" spans="1:4" ht="175.5" customHeight="1" x14ac:dyDescent="0.25">
      <c r="A2" s="161">
        <v>1</v>
      </c>
      <c r="B2" s="163" t="s">
        <v>570</v>
      </c>
      <c r="C2" s="140" t="s">
        <v>680</v>
      </c>
      <c r="D2" s="140" t="s">
        <v>682</v>
      </c>
    </row>
    <row r="3" spans="1:4" ht="247.5" customHeight="1" x14ac:dyDescent="0.25">
      <c r="A3" s="161">
        <v>2</v>
      </c>
      <c r="B3" s="164" t="s">
        <v>651</v>
      </c>
      <c r="C3" s="140" t="s">
        <v>695</v>
      </c>
      <c r="D3" s="140" t="s">
        <v>681</v>
      </c>
    </row>
    <row r="4" spans="1:4" ht="230.25" customHeight="1" x14ac:dyDescent="0.25">
      <c r="A4" s="161">
        <v>3</v>
      </c>
      <c r="B4" s="165" t="s">
        <v>539</v>
      </c>
      <c r="C4" s="51" t="s">
        <v>670</v>
      </c>
      <c r="D4" s="140" t="s">
        <v>548</v>
      </c>
    </row>
    <row r="5" spans="1:4" ht="101.25" customHeight="1" x14ac:dyDescent="0.25">
      <c r="A5" s="161">
        <v>4</v>
      </c>
      <c r="B5" s="165" t="s">
        <v>621</v>
      </c>
      <c r="C5" s="51" t="s">
        <v>549</v>
      </c>
      <c r="D5" s="140" t="s">
        <v>632</v>
      </c>
    </row>
    <row r="6" spans="1:4" ht="178.5" customHeight="1" x14ac:dyDescent="0.25">
      <c r="A6" s="161">
        <v>5</v>
      </c>
      <c r="B6" s="165" t="s">
        <v>622</v>
      </c>
      <c r="C6" s="51" t="s">
        <v>684</v>
      </c>
      <c r="D6" s="51" t="s">
        <v>696</v>
      </c>
    </row>
    <row r="7" spans="1:4" ht="136.5" customHeight="1" x14ac:dyDescent="0.25">
      <c r="A7" s="161">
        <v>6</v>
      </c>
      <c r="B7" s="165" t="s">
        <v>623</v>
      </c>
      <c r="C7" s="51" t="s">
        <v>550</v>
      </c>
      <c r="D7" s="51" t="s">
        <v>633</v>
      </c>
    </row>
    <row r="8" spans="1:4" ht="125.25" customHeight="1" x14ac:dyDescent="0.25">
      <c r="A8" s="161">
        <v>7</v>
      </c>
      <c r="B8" s="165" t="s">
        <v>551</v>
      </c>
      <c r="C8" s="51" t="s">
        <v>552</v>
      </c>
      <c r="D8" s="51" t="s">
        <v>634</v>
      </c>
    </row>
    <row r="9" spans="1:4" ht="189" customHeight="1" x14ac:dyDescent="0.25">
      <c r="A9" s="161">
        <v>8</v>
      </c>
      <c r="B9" s="165" t="s">
        <v>553</v>
      </c>
      <c r="C9" s="51" t="s">
        <v>554</v>
      </c>
      <c r="D9" s="51" t="s">
        <v>635</v>
      </c>
    </row>
    <row r="10" spans="1:4" ht="171" customHeight="1" x14ac:dyDescent="0.25">
      <c r="A10" s="161">
        <v>9</v>
      </c>
      <c r="B10" s="165" t="s">
        <v>557</v>
      </c>
      <c r="C10" s="51" t="s">
        <v>624</v>
      </c>
      <c r="D10" s="51" t="s">
        <v>636</v>
      </c>
    </row>
    <row r="11" spans="1:4" ht="216" customHeight="1" x14ac:dyDescent="0.25">
      <c r="A11" s="161">
        <v>10</v>
      </c>
      <c r="B11" s="165" t="s">
        <v>625</v>
      </c>
      <c r="C11" s="51" t="s">
        <v>626</v>
      </c>
      <c r="D11" s="51" t="s">
        <v>631</v>
      </c>
    </row>
    <row r="12" spans="1:4" ht="409.6" customHeight="1" x14ac:dyDescent="0.25">
      <c r="A12" s="161">
        <v>11</v>
      </c>
      <c r="B12" s="165" t="s">
        <v>627</v>
      </c>
      <c r="C12" s="51" t="s">
        <v>628</v>
      </c>
      <c r="D12" s="51" t="s">
        <v>644</v>
      </c>
    </row>
    <row r="13" spans="1:4" ht="266.25" customHeight="1" x14ac:dyDescent="0.25">
      <c r="A13" s="161">
        <v>12</v>
      </c>
      <c r="B13" s="165" t="s">
        <v>629</v>
      </c>
      <c r="C13" s="51" t="s">
        <v>630</v>
      </c>
      <c r="D13" s="51" t="s">
        <v>637</v>
      </c>
    </row>
    <row r="14" spans="1:4" ht="266.25" customHeight="1" x14ac:dyDescent="0.25">
      <c r="A14" s="161">
        <v>13</v>
      </c>
      <c r="B14" s="165" t="s">
        <v>638</v>
      </c>
      <c r="C14" s="51" t="s">
        <v>640</v>
      </c>
      <c r="D14" s="51" t="s">
        <v>641</v>
      </c>
    </row>
    <row r="15" spans="1:4" ht="132.75" customHeight="1" x14ac:dyDescent="0.25">
      <c r="A15" s="161">
        <v>14</v>
      </c>
      <c r="B15" s="165" t="s">
        <v>642</v>
      </c>
      <c r="C15" s="51" t="s">
        <v>645</v>
      </c>
      <c r="D15" s="51" t="s">
        <v>658</v>
      </c>
    </row>
    <row r="16" spans="1:4" ht="336.75" customHeight="1" x14ac:dyDescent="0.25">
      <c r="A16" s="161">
        <v>15</v>
      </c>
      <c r="B16" s="166" t="s">
        <v>643</v>
      </c>
      <c r="C16" s="51" t="s">
        <v>655</v>
      </c>
      <c r="D16" s="51" t="s">
        <v>659</v>
      </c>
    </row>
    <row r="17" spans="1:12" ht="99" x14ac:dyDescent="0.25">
      <c r="A17" s="161">
        <v>16</v>
      </c>
      <c r="B17" s="162" t="s">
        <v>646</v>
      </c>
      <c r="C17" s="58" t="s">
        <v>656</v>
      </c>
      <c r="D17" s="54" t="s">
        <v>657</v>
      </c>
    </row>
    <row r="18" spans="1:12" ht="264" x14ac:dyDescent="0.25">
      <c r="A18" s="161">
        <v>17</v>
      </c>
      <c r="B18" s="162" t="s">
        <v>649</v>
      </c>
      <c r="C18" s="3" t="s">
        <v>671</v>
      </c>
      <c r="D18" s="54" t="s">
        <v>672</v>
      </c>
    </row>
    <row r="19" spans="1:12" ht="115.5" x14ac:dyDescent="0.25">
      <c r="A19" s="161">
        <v>18</v>
      </c>
      <c r="B19" s="162" t="s">
        <v>653</v>
      </c>
      <c r="C19" s="3" t="s">
        <v>660</v>
      </c>
      <c r="D19" s="54" t="s">
        <v>662</v>
      </c>
    </row>
    <row r="20" spans="1:12" ht="66" x14ac:dyDescent="0.25">
      <c r="A20" s="161">
        <v>19</v>
      </c>
      <c r="B20" s="162" t="s">
        <v>654</v>
      </c>
      <c r="C20" s="58" t="s">
        <v>661</v>
      </c>
      <c r="D20" s="54" t="s">
        <v>665</v>
      </c>
    </row>
    <row r="21" spans="1:12" ht="181.5" x14ac:dyDescent="0.25">
      <c r="A21" s="161">
        <v>20</v>
      </c>
      <c r="B21" s="162" t="s">
        <v>648</v>
      </c>
      <c r="C21" s="3" t="s">
        <v>663</v>
      </c>
      <c r="D21" s="54" t="s">
        <v>664</v>
      </c>
    </row>
    <row r="22" spans="1:12" ht="132" x14ac:dyDescent="0.25">
      <c r="A22" s="161">
        <v>21</v>
      </c>
      <c r="B22" s="162" t="s">
        <v>685</v>
      </c>
      <c r="C22" s="3" t="s">
        <v>686</v>
      </c>
      <c r="D22" s="54" t="s">
        <v>687</v>
      </c>
    </row>
    <row r="23" spans="1:12" ht="82.5" x14ac:dyDescent="0.25">
      <c r="A23" s="161">
        <v>22</v>
      </c>
      <c r="B23" s="162" t="s">
        <v>647</v>
      </c>
      <c r="C23" s="58" t="s">
        <v>688</v>
      </c>
      <c r="D23" s="54" t="s">
        <v>666</v>
      </c>
    </row>
    <row r="24" spans="1:12" ht="66.75" customHeight="1" x14ac:dyDescent="0.25">
      <c r="A24" s="161">
        <v>23</v>
      </c>
      <c r="B24" s="162" t="s">
        <v>652</v>
      </c>
      <c r="C24" s="58" t="s">
        <v>689</v>
      </c>
      <c r="D24" s="54" t="s">
        <v>667</v>
      </c>
    </row>
    <row r="25" spans="1:12" ht="82.5" x14ac:dyDescent="0.25">
      <c r="A25" s="161">
        <v>24</v>
      </c>
      <c r="B25" s="162" t="s">
        <v>674</v>
      </c>
      <c r="C25" s="58" t="s">
        <v>676</v>
      </c>
      <c r="D25" s="54" t="s">
        <v>678</v>
      </c>
    </row>
    <row r="26" spans="1:12" ht="66" x14ac:dyDescent="0.25">
      <c r="A26" s="161">
        <v>25</v>
      </c>
      <c r="B26" s="162" t="s">
        <v>675</v>
      </c>
      <c r="C26" s="58" t="s">
        <v>677</v>
      </c>
      <c r="D26" s="54" t="s">
        <v>679</v>
      </c>
    </row>
    <row r="27" spans="1:12" ht="330" x14ac:dyDescent="0.25">
      <c r="A27" s="161">
        <v>26</v>
      </c>
      <c r="B27" s="162" t="s">
        <v>650</v>
      </c>
      <c r="C27" s="3" t="s">
        <v>669</v>
      </c>
      <c r="D27" s="54" t="s">
        <v>673</v>
      </c>
    </row>
    <row r="29" spans="1:12" s="1" customFormat="1" ht="16.5" x14ac:dyDescent="0.3">
      <c r="A29" s="71"/>
      <c r="B29" s="70"/>
      <c r="C29" s="70"/>
      <c r="D29" s="94"/>
      <c r="E29" s="71"/>
      <c r="F29" s="71"/>
      <c r="G29" s="71"/>
      <c r="H29" s="71"/>
      <c r="I29" s="71"/>
      <c r="J29" s="71"/>
      <c r="K29" s="70"/>
      <c r="L29" s="70"/>
    </row>
    <row r="30" spans="1:12" s="1" customFormat="1" ht="16.5" x14ac:dyDescent="0.3">
      <c r="A30" s="71"/>
      <c r="B30" s="167"/>
      <c r="C30" s="70"/>
      <c r="D30" s="94"/>
      <c r="E30" s="71"/>
      <c r="F30" s="71"/>
      <c r="G30" s="71"/>
      <c r="H30" s="71"/>
      <c r="I30" s="71"/>
      <c r="J30" s="71"/>
      <c r="K30" s="70"/>
      <c r="L30" s="70"/>
    </row>
    <row r="31" spans="1:12" s="1" customFormat="1" ht="16.5" x14ac:dyDescent="0.3">
      <c r="A31" s="71"/>
      <c r="B31" s="167"/>
      <c r="C31" s="70"/>
      <c r="D31" s="94"/>
      <c r="E31" s="71"/>
      <c r="F31" s="71"/>
      <c r="G31" s="71"/>
      <c r="H31" s="71"/>
      <c r="I31" s="71"/>
      <c r="J31" s="71"/>
      <c r="K31" s="70"/>
      <c r="L31" s="70"/>
    </row>
    <row r="32" spans="1:12" s="1" customFormat="1" ht="16.5" x14ac:dyDescent="0.3">
      <c r="A32" s="71"/>
      <c r="B32" s="167"/>
      <c r="C32" s="70"/>
      <c r="D32" s="94"/>
      <c r="E32" s="71"/>
      <c r="F32" s="71"/>
      <c r="G32" s="71"/>
      <c r="H32" s="71"/>
      <c r="I32" s="71"/>
      <c r="J32" s="71"/>
      <c r="K32" s="70"/>
      <c r="L32" s="70"/>
    </row>
    <row r="33" spans="1:12" s="1" customFormat="1" ht="16.5" x14ac:dyDescent="0.3">
      <c r="A33" s="71"/>
      <c r="B33" s="167"/>
      <c r="C33" s="70"/>
      <c r="D33" s="94"/>
      <c r="E33" s="71"/>
      <c r="F33" s="71"/>
      <c r="G33" s="71"/>
      <c r="H33" s="71"/>
      <c r="I33" s="71"/>
      <c r="J33" s="71"/>
      <c r="K33" s="70"/>
      <c r="L33" s="70"/>
    </row>
  </sheetData>
  <pageMargins left="0.70866141732283472" right="0.70866141732283472" top="0.74803149606299213" bottom="0.74803149606299213" header="0.31496062992125984" footer="0.31496062992125984"/>
  <pageSetup paperSize="8" scale="17"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zoomScale="60" zoomScaleNormal="60" workbookViewId="0">
      <pane xSplit="2" ySplit="1" topLeftCell="J2" activePane="bottomRight" state="frozen"/>
      <selection pane="topRight" activeCell="C1" sqref="C1"/>
      <selection pane="bottomLeft" activeCell="A2" sqref="A2"/>
      <selection pane="bottomRight" activeCell="P11" sqref="P11"/>
    </sheetView>
  </sheetViews>
  <sheetFormatPr baseColWidth="10" defaultColWidth="9.140625" defaultRowHeight="16.5" x14ac:dyDescent="0.3"/>
  <cols>
    <col min="1" max="1" width="21.85546875" style="71" customWidth="1"/>
    <col min="2" max="2" width="100.7109375" style="70" customWidth="1"/>
    <col min="3" max="3" width="9.140625" style="64"/>
    <col min="4" max="4" width="13.7109375" style="1" customWidth="1"/>
    <col min="5" max="7" width="18.7109375" style="1" customWidth="1"/>
    <col min="8" max="8" width="30.7109375" style="70" customWidth="1"/>
    <col min="9" max="9" width="23.28515625" style="71" customWidth="1"/>
    <col min="10" max="14" width="10.7109375" style="1" customWidth="1"/>
    <col min="15" max="15" width="100.7109375" style="71" customWidth="1"/>
    <col min="16" max="16" width="100.7109375" style="152" customWidth="1"/>
    <col min="17" max="16384" width="9.140625" style="1"/>
  </cols>
  <sheetData>
    <row r="1" spans="1:16" ht="28.5" x14ac:dyDescent="0.3">
      <c r="A1" s="38" t="s">
        <v>65</v>
      </c>
      <c r="B1" s="38" t="s">
        <v>335</v>
      </c>
      <c r="C1" s="38" t="s">
        <v>438</v>
      </c>
      <c r="D1" s="38" t="s">
        <v>205</v>
      </c>
      <c r="E1" s="38" t="s">
        <v>427</v>
      </c>
      <c r="F1" s="38" t="s">
        <v>428</v>
      </c>
      <c r="G1" s="38" t="s">
        <v>429</v>
      </c>
      <c r="H1" s="38" t="s">
        <v>513</v>
      </c>
      <c r="I1" s="38" t="s">
        <v>583</v>
      </c>
      <c r="J1" s="38" t="s">
        <v>504</v>
      </c>
      <c r="K1" s="38" t="s">
        <v>511</v>
      </c>
      <c r="L1" s="38" t="s">
        <v>510</v>
      </c>
      <c r="M1" s="38" t="s">
        <v>512</v>
      </c>
      <c r="N1" s="38" t="s">
        <v>509</v>
      </c>
      <c r="O1" s="38" t="s">
        <v>412</v>
      </c>
      <c r="P1" s="149" t="s">
        <v>414</v>
      </c>
    </row>
    <row r="2" spans="1:16" ht="49.5" x14ac:dyDescent="0.3">
      <c r="A2" s="37" t="s">
        <v>125</v>
      </c>
      <c r="B2" s="3" t="s">
        <v>145</v>
      </c>
      <c r="C2" s="92">
        <v>25</v>
      </c>
      <c r="D2" s="66" t="s">
        <v>175</v>
      </c>
      <c r="E2" s="66"/>
      <c r="F2" s="66"/>
      <c r="G2" s="66"/>
      <c r="H2" s="57" t="s">
        <v>518</v>
      </c>
      <c r="I2" s="58" t="s">
        <v>585</v>
      </c>
      <c r="J2" s="66">
        <v>1</v>
      </c>
      <c r="K2" s="66">
        <v>1</v>
      </c>
      <c r="L2" s="66"/>
      <c r="M2" s="66">
        <v>1</v>
      </c>
      <c r="N2" s="66">
        <v>1</v>
      </c>
      <c r="O2" s="3" t="s">
        <v>196</v>
      </c>
      <c r="P2" s="150"/>
    </row>
    <row r="3" spans="1:16" ht="49.5" x14ac:dyDescent="0.3">
      <c r="A3" s="37" t="s">
        <v>126</v>
      </c>
      <c r="B3" s="3" t="s">
        <v>188</v>
      </c>
      <c r="C3" s="92">
        <v>25</v>
      </c>
      <c r="D3" s="66" t="s">
        <v>175</v>
      </c>
      <c r="E3" s="66"/>
      <c r="F3" s="66"/>
      <c r="G3" s="66"/>
      <c r="H3" s="57" t="s">
        <v>518</v>
      </c>
      <c r="I3" s="58" t="s">
        <v>585</v>
      </c>
      <c r="J3" s="66">
        <v>1</v>
      </c>
      <c r="K3" s="66">
        <v>1</v>
      </c>
      <c r="L3" s="66"/>
      <c r="M3" s="66">
        <v>1</v>
      </c>
      <c r="N3" s="66">
        <v>1</v>
      </c>
      <c r="O3" s="3" t="s">
        <v>197</v>
      </c>
      <c r="P3" s="150"/>
    </row>
    <row r="4" spans="1:16" ht="49.5" x14ac:dyDescent="0.3">
      <c r="A4" s="37" t="s">
        <v>127</v>
      </c>
      <c r="B4" s="3" t="s">
        <v>417</v>
      </c>
      <c r="C4" s="92">
        <v>25</v>
      </c>
      <c r="D4" s="66" t="s">
        <v>175</v>
      </c>
      <c r="E4" s="66"/>
      <c r="F4" s="66"/>
      <c r="G4" s="66"/>
      <c r="H4" s="57" t="s">
        <v>515</v>
      </c>
      <c r="I4" s="58" t="s">
        <v>586</v>
      </c>
      <c r="J4" s="66">
        <v>1</v>
      </c>
      <c r="K4" s="66"/>
      <c r="L4" s="66">
        <v>1</v>
      </c>
      <c r="M4" s="66">
        <v>1</v>
      </c>
      <c r="N4" s="66">
        <v>1</v>
      </c>
      <c r="O4" s="3" t="s">
        <v>217</v>
      </c>
      <c r="P4" s="150"/>
    </row>
    <row r="5" spans="1:16" ht="49.5" x14ac:dyDescent="0.3">
      <c r="A5" s="37" t="s">
        <v>187</v>
      </c>
      <c r="B5" s="3" t="s">
        <v>418</v>
      </c>
      <c r="C5" s="92">
        <v>25</v>
      </c>
      <c r="D5" s="66" t="s">
        <v>175</v>
      </c>
      <c r="E5" s="66"/>
      <c r="F5" s="66"/>
      <c r="G5" s="66"/>
      <c r="H5" s="57" t="s">
        <v>515</v>
      </c>
      <c r="I5" s="58" t="s">
        <v>586</v>
      </c>
      <c r="J5" s="66">
        <v>1</v>
      </c>
      <c r="K5" s="66"/>
      <c r="L5" s="66">
        <v>1</v>
      </c>
      <c r="M5" s="66">
        <v>1</v>
      </c>
      <c r="N5" s="66">
        <v>1</v>
      </c>
      <c r="O5" s="3" t="s">
        <v>218</v>
      </c>
      <c r="P5" s="150"/>
    </row>
    <row r="6" spans="1:16" ht="33" x14ac:dyDescent="0.3">
      <c r="A6" s="37" t="s">
        <v>0</v>
      </c>
      <c r="B6" s="3" t="s">
        <v>419</v>
      </c>
      <c r="C6" s="92">
        <v>46</v>
      </c>
      <c r="D6" s="66" t="s">
        <v>175</v>
      </c>
      <c r="E6" s="66"/>
      <c r="F6" s="66"/>
      <c r="G6" s="66"/>
      <c r="H6" s="57"/>
      <c r="I6" s="143"/>
      <c r="J6" s="66"/>
      <c r="K6" s="66"/>
      <c r="L6" s="66">
        <v>1</v>
      </c>
      <c r="M6" s="66"/>
      <c r="N6" s="66"/>
      <c r="O6" s="3" t="s">
        <v>178</v>
      </c>
      <c r="P6" s="150"/>
    </row>
    <row r="7" spans="1:16" x14ac:dyDescent="0.3">
      <c r="A7" s="37" t="s">
        <v>131</v>
      </c>
      <c r="B7" s="3" t="s">
        <v>146</v>
      </c>
      <c r="C7" s="92">
        <v>57.5</v>
      </c>
      <c r="D7" s="66" t="s">
        <v>175</v>
      </c>
      <c r="E7" s="66" t="s">
        <v>64</v>
      </c>
      <c r="F7" s="66"/>
      <c r="G7" s="66"/>
      <c r="H7" s="57"/>
      <c r="I7" s="143"/>
      <c r="J7" s="66"/>
      <c r="K7" s="66">
        <v>1</v>
      </c>
      <c r="L7" s="66">
        <v>1</v>
      </c>
      <c r="M7" s="66"/>
      <c r="N7" s="66"/>
      <c r="O7" s="3"/>
      <c r="P7" s="136" t="s">
        <v>458</v>
      </c>
    </row>
    <row r="8" spans="1:16" ht="49.5" x14ac:dyDescent="0.3">
      <c r="A8" s="37" t="s">
        <v>147</v>
      </c>
      <c r="B8" s="3" t="s">
        <v>219</v>
      </c>
      <c r="C8" s="92">
        <v>46</v>
      </c>
      <c r="D8" s="66" t="s">
        <v>175</v>
      </c>
      <c r="E8" s="66" t="s">
        <v>433</v>
      </c>
      <c r="F8" s="66"/>
      <c r="G8" s="52" t="s">
        <v>430</v>
      </c>
      <c r="H8" s="52"/>
      <c r="I8" s="143"/>
      <c r="J8" s="52"/>
      <c r="K8" s="66">
        <v>1</v>
      </c>
      <c r="L8" s="52"/>
      <c r="M8" s="52"/>
      <c r="N8" s="52"/>
      <c r="O8" s="3" t="s">
        <v>223</v>
      </c>
      <c r="P8" s="136" t="s">
        <v>458</v>
      </c>
    </row>
    <row r="9" spans="1:16" ht="33" x14ac:dyDescent="0.3">
      <c r="A9" s="37" t="s">
        <v>209</v>
      </c>
      <c r="B9" s="3" t="s">
        <v>220</v>
      </c>
      <c r="C9" s="92">
        <v>46</v>
      </c>
      <c r="D9" s="66" t="s">
        <v>175</v>
      </c>
      <c r="E9" s="66" t="s">
        <v>64</v>
      </c>
      <c r="F9" s="66"/>
      <c r="G9" s="52" t="s">
        <v>225</v>
      </c>
      <c r="H9" s="52"/>
      <c r="I9" s="143"/>
      <c r="J9" s="52"/>
      <c r="K9" s="66">
        <v>1</v>
      </c>
      <c r="L9" s="52"/>
      <c r="M9" s="52"/>
      <c r="N9" s="52"/>
      <c r="O9" s="3" t="s">
        <v>222</v>
      </c>
      <c r="P9" s="136" t="s">
        <v>458</v>
      </c>
    </row>
    <row r="10" spans="1:16" ht="33" x14ac:dyDescent="0.3">
      <c r="A10" s="37" t="s">
        <v>210</v>
      </c>
      <c r="B10" s="3" t="s">
        <v>224</v>
      </c>
      <c r="C10" s="92">
        <v>46</v>
      </c>
      <c r="D10" s="66" t="s">
        <v>175</v>
      </c>
      <c r="E10" s="66" t="s">
        <v>433</v>
      </c>
      <c r="F10" s="66"/>
      <c r="G10" s="52" t="s">
        <v>226</v>
      </c>
      <c r="H10" s="52"/>
      <c r="I10" s="143"/>
      <c r="J10" s="52"/>
      <c r="K10" s="66">
        <v>1</v>
      </c>
      <c r="L10" s="52"/>
      <c r="M10" s="52"/>
      <c r="N10" s="52"/>
      <c r="O10" s="3" t="s">
        <v>221</v>
      </c>
      <c r="P10" s="151" t="s">
        <v>460</v>
      </c>
    </row>
    <row r="11" spans="1:16" ht="66" x14ac:dyDescent="0.3">
      <c r="A11" s="37" t="s">
        <v>231</v>
      </c>
      <c r="B11" s="3" t="s">
        <v>235</v>
      </c>
      <c r="C11" s="92">
        <v>17.28</v>
      </c>
      <c r="D11" s="66" t="s">
        <v>523</v>
      </c>
      <c r="E11" s="66" t="s">
        <v>239</v>
      </c>
      <c r="F11" s="66"/>
      <c r="G11" s="66"/>
      <c r="H11" s="57" t="s">
        <v>537</v>
      </c>
      <c r="I11" s="58" t="s">
        <v>532</v>
      </c>
      <c r="J11" s="66">
        <v>1</v>
      </c>
      <c r="K11" s="66">
        <v>1</v>
      </c>
      <c r="L11" s="66"/>
      <c r="M11" s="66">
        <v>1</v>
      </c>
      <c r="N11" s="66">
        <v>1</v>
      </c>
      <c r="O11" s="3"/>
      <c r="P11" s="151" t="s">
        <v>536</v>
      </c>
    </row>
    <row r="12" spans="1:16" ht="66" x14ac:dyDescent="0.3">
      <c r="A12" s="37" t="s">
        <v>232</v>
      </c>
      <c r="B12" s="3" t="s">
        <v>236</v>
      </c>
      <c r="C12" s="92">
        <v>25.92</v>
      </c>
      <c r="D12" s="66" t="s">
        <v>523</v>
      </c>
      <c r="E12" s="66" t="s">
        <v>239</v>
      </c>
      <c r="F12" s="66"/>
      <c r="G12" s="66"/>
      <c r="H12" s="57" t="s">
        <v>537</v>
      </c>
      <c r="I12" s="58" t="s">
        <v>533</v>
      </c>
      <c r="J12" s="66">
        <v>1</v>
      </c>
      <c r="K12" s="66">
        <v>1</v>
      </c>
      <c r="L12" s="66"/>
      <c r="M12" s="66">
        <v>1</v>
      </c>
      <c r="N12" s="66">
        <v>1</v>
      </c>
      <c r="O12" s="3"/>
      <c r="P12" s="151" t="s">
        <v>536</v>
      </c>
    </row>
    <row r="13" spans="1:16" ht="66" x14ac:dyDescent="0.3">
      <c r="A13" s="81" t="s">
        <v>233</v>
      </c>
      <c r="B13" s="58" t="s">
        <v>237</v>
      </c>
      <c r="C13" s="92">
        <v>30.72</v>
      </c>
      <c r="D13" s="66" t="s">
        <v>523</v>
      </c>
      <c r="E13" s="66" t="s">
        <v>239</v>
      </c>
      <c r="F13" s="66"/>
      <c r="G13" s="66"/>
      <c r="H13" s="57" t="s">
        <v>537</v>
      </c>
      <c r="I13" s="58" t="s">
        <v>534</v>
      </c>
      <c r="J13" s="66">
        <v>1</v>
      </c>
      <c r="K13" s="66">
        <v>1</v>
      </c>
      <c r="L13" s="66"/>
      <c r="M13" s="66">
        <v>1</v>
      </c>
      <c r="N13" s="66">
        <v>1</v>
      </c>
      <c r="O13" s="67"/>
      <c r="P13" s="151" t="s">
        <v>536</v>
      </c>
    </row>
    <row r="14" spans="1:16" ht="66" x14ac:dyDescent="0.3">
      <c r="A14" s="81" t="s">
        <v>234</v>
      </c>
      <c r="B14" s="58" t="s">
        <v>238</v>
      </c>
      <c r="C14" s="92">
        <v>46.08</v>
      </c>
      <c r="D14" s="66" t="s">
        <v>523</v>
      </c>
      <c r="E14" s="66" t="s">
        <v>239</v>
      </c>
      <c r="F14" s="66"/>
      <c r="G14" s="66"/>
      <c r="H14" s="57" t="s">
        <v>537</v>
      </c>
      <c r="I14" s="58" t="s">
        <v>535</v>
      </c>
      <c r="J14" s="66">
        <v>1</v>
      </c>
      <c r="K14" s="66">
        <v>1</v>
      </c>
      <c r="L14" s="66"/>
      <c r="M14" s="66">
        <v>1</v>
      </c>
      <c r="N14" s="66">
        <v>1</v>
      </c>
      <c r="O14" s="67"/>
      <c r="P14" s="151" t="s">
        <v>536</v>
      </c>
    </row>
    <row r="15" spans="1:16" ht="33" x14ac:dyDescent="0.3">
      <c r="A15" s="37" t="s">
        <v>128</v>
      </c>
      <c r="B15" s="56" t="s">
        <v>421</v>
      </c>
      <c r="C15" s="92">
        <v>23</v>
      </c>
      <c r="D15" s="35" t="s">
        <v>524</v>
      </c>
      <c r="E15" s="35"/>
      <c r="F15" s="35"/>
      <c r="G15" s="35"/>
      <c r="H15" s="52"/>
      <c r="I15" s="2" t="s">
        <v>213</v>
      </c>
      <c r="J15" s="35"/>
      <c r="K15" s="66">
        <v>1</v>
      </c>
      <c r="L15" s="35">
        <v>1</v>
      </c>
      <c r="M15" s="35"/>
      <c r="N15" s="35"/>
      <c r="O15" s="3" t="s">
        <v>441</v>
      </c>
      <c r="P15" s="136" t="s">
        <v>458</v>
      </c>
    </row>
    <row r="16" spans="1:16" x14ac:dyDescent="0.3">
      <c r="A16" s="37" t="s">
        <v>129</v>
      </c>
      <c r="B16" s="3" t="s">
        <v>420</v>
      </c>
      <c r="C16" s="92">
        <v>23</v>
      </c>
      <c r="D16" s="35" t="s">
        <v>524</v>
      </c>
      <c r="E16" s="35"/>
      <c r="F16" s="35"/>
      <c r="G16" s="35"/>
      <c r="H16" s="52"/>
      <c r="I16" s="2" t="s">
        <v>213</v>
      </c>
      <c r="J16" s="35"/>
      <c r="K16" s="66">
        <v>1</v>
      </c>
      <c r="L16" s="35">
        <v>1</v>
      </c>
      <c r="M16" s="35"/>
      <c r="N16" s="35"/>
      <c r="O16" s="3" t="s">
        <v>442</v>
      </c>
      <c r="P16" s="136" t="s">
        <v>458</v>
      </c>
    </row>
    <row r="17" spans="1:16" ht="49.5" x14ac:dyDescent="0.3">
      <c r="A17" s="37" t="s">
        <v>211</v>
      </c>
      <c r="B17" s="56" t="s">
        <v>230</v>
      </c>
      <c r="C17" s="92">
        <v>30</v>
      </c>
      <c r="D17" s="35" t="s">
        <v>524</v>
      </c>
      <c r="E17" s="35"/>
      <c r="F17" s="35"/>
      <c r="G17" s="35"/>
      <c r="H17" s="52"/>
      <c r="I17" s="2" t="s">
        <v>148</v>
      </c>
      <c r="J17" s="35"/>
      <c r="K17" s="66">
        <v>1</v>
      </c>
      <c r="L17" s="35"/>
      <c r="M17" s="35"/>
      <c r="N17" s="35"/>
      <c r="O17" s="3" t="s">
        <v>227</v>
      </c>
      <c r="P17" s="151" t="s">
        <v>459</v>
      </c>
    </row>
    <row r="18" spans="1:16" ht="33" x14ac:dyDescent="0.3">
      <c r="A18" s="37" t="s">
        <v>212</v>
      </c>
      <c r="B18" s="56" t="s">
        <v>229</v>
      </c>
      <c r="C18" s="92">
        <v>30</v>
      </c>
      <c r="D18" s="35" t="s">
        <v>524</v>
      </c>
      <c r="E18" s="35"/>
      <c r="F18" s="35"/>
      <c r="G18" s="35"/>
      <c r="H18" s="52"/>
      <c r="I18" s="2" t="s">
        <v>148</v>
      </c>
      <c r="J18" s="35"/>
      <c r="K18" s="66">
        <v>1</v>
      </c>
      <c r="L18" s="35"/>
      <c r="M18" s="35"/>
      <c r="N18" s="35"/>
      <c r="O18" s="3" t="s">
        <v>228</v>
      </c>
      <c r="P18" s="151" t="s">
        <v>459</v>
      </c>
    </row>
    <row r="19" spans="1:16" x14ac:dyDescent="0.3">
      <c r="A19" s="69"/>
      <c r="B19" s="74"/>
      <c r="C19" s="93"/>
      <c r="D19" s="60"/>
      <c r="E19" s="60"/>
      <c r="F19" s="60"/>
      <c r="G19" s="60"/>
      <c r="H19" s="138"/>
      <c r="I19" s="78"/>
      <c r="J19" s="60"/>
      <c r="K19" s="60"/>
      <c r="L19" s="60"/>
      <c r="M19" s="60"/>
      <c r="N19" s="60"/>
      <c r="O19" s="78"/>
    </row>
    <row r="53" spans="2:2" x14ac:dyDescent="0.3">
      <c r="B53" s="72"/>
    </row>
  </sheetData>
  <autoFilter ref="A1:P18"/>
  <conditionalFormatting sqref="G8:H10 L8:N10 J8:J10">
    <cfRule type="cellIs" dxfId="20" priority="1" operator="equal">
      <formula>"NON"</formula>
    </cfRule>
    <cfRule type="cellIs" dxfId="19" priority="2" operator="equal">
      <formula>"OUI"</formula>
    </cfRule>
  </conditionalFormatting>
  <pageMargins left="0.70866141732283472" right="0.70866141732283472" top="0.74803149606299213" bottom="0.74803149606299213" header="0.31496062992125984" footer="0.31496062992125984"/>
  <pageSetup paperSize="9" scale="26" orientation="landscape" verticalDpi="597"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zoomScale="60" zoomScaleNormal="60" workbookViewId="0">
      <pane xSplit="2" ySplit="1" topLeftCell="C47" activePane="bottomRight" state="frozen"/>
      <selection pane="topRight" activeCell="C1" sqref="C1"/>
      <selection pane="bottomLeft" activeCell="A2" sqref="A2"/>
      <selection pane="bottomRight" activeCell="A53" sqref="A53"/>
    </sheetView>
  </sheetViews>
  <sheetFormatPr baseColWidth="10" defaultColWidth="9.140625" defaultRowHeight="16.5" x14ac:dyDescent="0.3"/>
  <cols>
    <col min="1" max="1" width="15.42578125" style="71" customWidth="1"/>
    <col min="2" max="2" width="100.7109375" style="70" customWidth="1"/>
    <col min="3" max="3" width="13.5703125" style="94" customWidth="1"/>
    <col min="4" max="4" width="15.42578125" style="71" bestFit="1" customWidth="1"/>
    <col min="5" max="6" width="18.7109375" style="71" customWidth="1"/>
    <col min="7" max="7" width="20.140625" style="71" bestFit="1" customWidth="1"/>
    <col min="8" max="8" width="20.140625" style="71" customWidth="1"/>
    <col min="9" max="9" width="20.7109375" style="71" bestFit="1" customWidth="1"/>
    <col min="10" max="10" width="23" style="71" bestFit="1" customWidth="1"/>
    <col min="11" max="11" width="51.5703125" style="71" customWidth="1"/>
    <col min="12" max="12" width="100.7109375" style="70" customWidth="1"/>
    <col min="13" max="13" width="100.7109375" style="155" customWidth="1"/>
    <col min="14" max="16384" width="9.140625" style="1"/>
  </cols>
  <sheetData>
    <row r="1" spans="1:13" ht="28.5" x14ac:dyDescent="0.3">
      <c r="A1" s="38" t="s">
        <v>65</v>
      </c>
      <c r="B1" s="38" t="s">
        <v>335</v>
      </c>
      <c r="C1" s="95" t="s">
        <v>438</v>
      </c>
      <c r="D1" s="38" t="s">
        <v>205</v>
      </c>
      <c r="E1" s="38" t="s">
        <v>505</v>
      </c>
      <c r="F1" s="38" t="s">
        <v>506</v>
      </c>
      <c r="G1" s="38" t="s">
        <v>507</v>
      </c>
      <c r="H1" s="38" t="s">
        <v>508</v>
      </c>
      <c r="I1" s="38" t="s">
        <v>429</v>
      </c>
      <c r="J1" s="38" t="s">
        <v>334</v>
      </c>
      <c r="K1" s="38" t="s">
        <v>560</v>
      </c>
      <c r="L1" s="38" t="s">
        <v>412</v>
      </c>
      <c r="M1" s="149" t="s">
        <v>413</v>
      </c>
    </row>
    <row r="2" spans="1:13" x14ac:dyDescent="0.3">
      <c r="A2" s="37" t="s">
        <v>120</v>
      </c>
      <c r="B2" s="3" t="s">
        <v>401</v>
      </c>
      <c r="C2" s="96">
        <v>14.26</v>
      </c>
      <c r="D2" s="76" t="s">
        <v>526</v>
      </c>
      <c r="E2" s="76" t="s">
        <v>400</v>
      </c>
      <c r="F2" s="76"/>
      <c r="G2" s="76"/>
      <c r="H2" s="76"/>
      <c r="I2" s="76"/>
      <c r="J2" s="2" t="s">
        <v>540</v>
      </c>
      <c r="K2" s="2" t="s">
        <v>546</v>
      </c>
      <c r="L2" s="54" t="s">
        <v>240</v>
      </c>
      <c r="M2" s="59"/>
    </row>
    <row r="3" spans="1:13" ht="49.5" x14ac:dyDescent="0.3">
      <c r="A3" s="37" t="s">
        <v>404</v>
      </c>
      <c r="B3" s="3" t="s">
        <v>403</v>
      </c>
      <c r="C3" s="96">
        <v>21.12</v>
      </c>
      <c r="D3" s="76" t="s">
        <v>690</v>
      </c>
      <c r="E3" s="76" t="s">
        <v>400</v>
      </c>
      <c r="F3" s="76"/>
      <c r="G3" s="76"/>
      <c r="H3" s="76"/>
      <c r="I3" s="76"/>
      <c r="J3" s="2" t="s">
        <v>540</v>
      </c>
      <c r="K3" s="52" t="s">
        <v>691</v>
      </c>
      <c r="L3" s="3" t="s">
        <v>415</v>
      </c>
      <c r="M3" s="153" t="s">
        <v>692</v>
      </c>
    </row>
    <row r="4" spans="1:13" x14ac:dyDescent="0.3">
      <c r="A4" s="37" t="s">
        <v>311</v>
      </c>
      <c r="B4" s="3" t="s">
        <v>318</v>
      </c>
      <c r="C4" s="96">
        <v>29.76</v>
      </c>
      <c r="D4" s="2" t="s">
        <v>186</v>
      </c>
      <c r="E4" s="2" t="s">
        <v>239</v>
      </c>
      <c r="F4" s="2"/>
      <c r="G4" s="2" t="s">
        <v>456</v>
      </c>
      <c r="H4" s="2"/>
      <c r="I4" s="2"/>
      <c r="J4" s="2"/>
      <c r="K4" s="73" t="s">
        <v>545</v>
      </c>
      <c r="L4" s="54" t="s">
        <v>330</v>
      </c>
      <c r="M4" s="59"/>
    </row>
    <row r="5" spans="1:13" ht="33" x14ac:dyDescent="0.3">
      <c r="A5" s="37" t="s">
        <v>260</v>
      </c>
      <c r="B5" s="3" t="s">
        <v>274</v>
      </c>
      <c r="C5" s="96">
        <v>38.450000000000003</v>
      </c>
      <c r="D5" s="2" t="s">
        <v>181</v>
      </c>
      <c r="E5" s="2" t="s">
        <v>239</v>
      </c>
      <c r="F5" s="2"/>
      <c r="G5" s="2" t="s">
        <v>456</v>
      </c>
      <c r="H5" s="2"/>
      <c r="I5" s="2"/>
      <c r="J5" s="2"/>
      <c r="K5" s="73"/>
      <c r="L5" s="54" t="s">
        <v>284</v>
      </c>
      <c r="M5" s="59"/>
    </row>
    <row r="6" spans="1:13" ht="33" x14ac:dyDescent="0.3">
      <c r="A6" s="37" t="s">
        <v>259</v>
      </c>
      <c r="B6" s="3" t="s">
        <v>273</v>
      </c>
      <c r="C6" s="96">
        <v>29.9</v>
      </c>
      <c r="D6" s="2" t="s">
        <v>181</v>
      </c>
      <c r="E6" s="2" t="s">
        <v>239</v>
      </c>
      <c r="F6" s="2"/>
      <c r="G6" s="2" t="s">
        <v>456</v>
      </c>
      <c r="H6" s="2"/>
      <c r="I6" s="2"/>
      <c r="J6" s="2"/>
      <c r="K6" s="73"/>
      <c r="L6" s="54" t="s">
        <v>282</v>
      </c>
      <c r="M6" s="59"/>
    </row>
    <row r="7" spans="1:13" x14ac:dyDescent="0.3">
      <c r="A7" s="37" t="s">
        <v>331</v>
      </c>
      <c r="B7" s="3" t="s">
        <v>332</v>
      </c>
      <c r="C7" s="96">
        <v>43.43</v>
      </c>
      <c r="D7" s="2" t="s">
        <v>186</v>
      </c>
      <c r="E7" s="2" t="s">
        <v>239</v>
      </c>
      <c r="F7" s="2"/>
      <c r="G7" s="76" t="s">
        <v>501</v>
      </c>
      <c r="H7" s="2" t="s">
        <v>502</v>
      </c>
      <c r="I7" s="2"/>
      <c r="J7" s="2"/>
      <c r="K7" s="73"/>
      <c r="L7" s="54"/>
      <c r="M7" s="59"/>
    </row>
    <row r="8" spans="1:13" ht="33" x14ac:dyDescent="0.3">
      <c r="A8" s="37" t="s">
        <v>245</v>
      </c>
      <c r="B8" s="3" t="s">
        <v>255</v>
      </c>
      <c r="C8" s="96">
        <v>49.63</v>
      </c>
      <c r="D8" s="2" t="s">
        <v>186</v>
      </c>
      <c r="E8" s="2" t="s">
        <v>239</v>
      </c>
      <c r="F8" s="2"/>
      <c r="G8" s="2" t="s">
        <v>454</v>
      </c>
      <c r="H8" s="2"/>
      <c r="I8" s="2"/>
      <c r="J8" s="2"/>
      <c r="K8" s="73"/>
      <c r="L8" s="54" t="s">
        <v>253</v>
      </c>
      <c r="M8" s="59"/>
    </row>
    <row r="9" spans="1:13" x14ac:dyDescent="0.3">
      <c r="A9" s="37" t="s">
        <v>312</v>
      </c>
      <c r="B9" s="3" t="s">
        <v>333</v>
      </c>
      <c r="C9" s="96">
        <v>37.58</v>
      </c>
      <c r="D9" s="2" t="s">
        <v>186</v>
      </c>
      <c r="E9" s="2" t="s">
        <v>239</v>
      </c>
      <c r="F9" s="2"/>
      <c r="G9" s="2" t="s">
        <v>454</v>
      </c>
      <c r="H9" s="2"/>
      <c r="I9" s="2"/>
      <c r="J9" s="2"/>
      <c r="K9" s="73" t="s">
        <v>545</v>
      </c>
      <c r="L9" s="54"/>
      <c r="M9" s="59"/>
    </row>
    <row r="10" spans="1:13" x14ac:dyDescent="0.3">
      <c r="A10" s="37" t="s">
        <v>244</v>
      </c>
      <c r="B10" s="3" t="s">
        <v>252</v>
      </c>
      <c r="C10" s="96">
        <v>39</v>
      </c>
      <c r="D10" s="2" t="s">
        <v>181</v>
      </c>
      <c r="E10" s="2" t="s">
        <v>239</v>
      </c>
      <c r="F10" s="2"/>
      <c r="G10" s="2" t="s">
        <v>454</v>
      </c>
      <c r="H10" s="2"/>
      <c r="I10" s="2"/>
      <c r="J10" s="2"/>
      <c r="K10" s="73"/>
      <c r="L10" s="54"/>
      <c r="M10" s="59"/>
    </row>
    <row r="11" spans="1:13" ht="33" x14ac:dyDescent="0.3">
      <c r="A11" s="37" t="s">
        <v>242</v>
      </c>
      <c r="B11" s="3" t="s">
        <v>248</v>
      </c>
      <c r="C11" s="96">
        <v>50.55</v>
      </c>
      <c r="D11" s="2" t="s">
        <v>181</v>
      </c>
      <c r="E11" s="2" t="s">
        <v>239</v>
      </c>
      <c r="F11" s="2"/>
      <c r="G11" s="2" t="s">
        <v>454</v>
      </c>
      <c r="H11" s="2"/>
      <c r="I11" s="2"/>
      <c r="J11" s="2"/>
      <c r="K11" s="73"/>
      <c r="L11" s="54" t="s">
        <v>249</v>
      </c>
      <c r="M11" s="59"/>
    </row>
    <row r="12" spans="1:13" ht="33" x14ac:dyDescent="0.3">
      <c r="A12" s="37" t="s">
        <v>241</v>
      </c>
      <c r="B12" s="3" t="s">
        <v>247</v>
      </c>
      <c r="C12" s="96">
        <v>34.89</v>
      </c>
      <c r="D12" s="2" t="s">
        <v>181</v>
      </c>
      <c r="E12" s="2" t="s">
        <v>239</v>
      </c>
      <c r="F12" s="2"/>
      <c r="G12" s="2" t="s">
        <v>454</v>
      </c>
      <c r="H12" s="2"/>
      <c r="I12" s="2"/>
      <c r="J12" s="2"/>
      <c r="K12" s="73"/>
      <c r="L12" s="54" t="s">
        <v>249</v>
      </c>
      <c r="M12" s="59"/>
    </row>
    <row r="13" spans="1:13" ht="33" x14ac:dyDescent="0.3">
      <c r="A13" s="37" t="s">
        <v>243</v>
      </c>
      <c r="B13" s="3" t="s">
        <v>250</v>
      </c>
      <c r="C13" s="96">
        <v>72.62</v>
      </c>
      <c r="D13" s="2" t="s">
        <v>181</v>
      </c>
      <c r="E13" s="2" t="s">
        <v>239</v>
      </c>
      <c r="F13" s="2"/>
      <c r="G13" s="2" t="s">
        <v>454</v>
      </c>
      <c r="H13" s="2"/>
      <c r="I13" s="2"/>
      <c r="J13" s="2"/>
      <c r="K13" s="73"/>
      <c r="L13" s="54" t="s">
        <v>251</v>
      </c>
      <c r="M13" s="59"/>
    </row>
    <row r="14" spans="1:13" x14ac:dyDescent="0.3">
      <c r="A14" s="37" t="s">
        <v>307</v>
      </c>
      <c r="B14" s="3" t="s">
        <v>315</v>
      </c>
      <c r="C14" s="96">
        <v>29.02</v>
      </c>
      <c r="D14" s="2" t="s">
        <v>186</v>
      </c>
      <c r="E14" s="2" t="s">
        <v>239</v>
      </c>
      <c r="F14" s="2"/>
      <c r="G14" s="2" t="s">
        <v>455</v>
      </c>
      <c r="H14" s="2"/>
      <c r="I14" s="2"/>
      <c r="J14" s="2"/>
      <c r="K14" s="73" t="s">
        <v>545</v>
      </c>
      <c r="L14" s="54" t="s">
        <v>324</v>
      </c>
      <c r="M14" s="59"/>
    </row>
    <row r="15" spans="1:13" x14ac:dyDescent="0.3">
      <c r="A15" s="37" t="s">
        <v>295</v>
      </c>
      <c r="B15" s="3" t="s">
        <v>304</v>
      </c>
      <c r="C15" s="96">
        <v>95.72</v>
      </c>
      <c r="D15" s="2" t="s">
        <v>527</v>
      </c>
      <c r="E15" s="2" t="s">
        <v>239</v>
      </c>
      <c r="F15" s="2"/>
      <c r="G15" s="2" t="s">
        <v>455</v>
      </c>
      <c r="H15" s="2"/>
      <c r="I15" s="2"/>
      <c r="J15" s="2"/>
      <c r="K15" s="73" t="s">
        <v>298</v>
      </c>
      <c r="L15" s="54" t="s">
        <v>303</v>
      </c>
      <c r="M15" s="59"/>
    </row>
    <row r="16" spans="1:13" x14ac:dyDescent="0.3">
      <c r="A16" s="37" t="s">
        <v>308</v>
      </c>
      <c r="B16" s="3" t="s">
        <v>316</v>
      </c>
      <c r="C16" s="96">
        <v>29.9</v>
      </c>
      <c r="D16" s="2" t="s">
        <v>528</v>
      </c>
      <c r="E16" s="2" t="s">
        <v>239</v>
      </c>
      <c r="F16" s="2"/>
      <c r="G16" s="2" t="s">
        <v>455</v>
      </c>
      <c r="H16" s="2"/>
      <c r="I16" s="2"/>
      <c r="J16" s="2"/>
      <c r="K16" s="73" t="s">
        <v>545</v>
      </c>
      <c r="L16" s="54" t="s">
        <v>325</v>
      </c>
      <c r="M16" s="59"/>
    </row>
    <row r="17" spans="1:13" x14ac:dyDescent="0.3">
      <c r="A17" s="37" t="s">
        <v>326</v>
      </c>
      <c r="B17" s="3" t="s">
        <v>327</v>
      </c>
      <c r="C17" s="96">
        <v>32.04</v>
      </c>
      <c r="D17" s="2" t="s">
        <v>528</v>
      </c>
      <c r="E17" s="2" t="s">
        <v>239</v>
      </c>
      <c r="F17" s="2"/>
      <c r="G17" s="2" t="s">
        <v>455</v>
      </c>
      <c r="H17" s="2"/>
      <c r="I17" s="2"/>
      <c r="J17" s="2"/>
      <c r="K17" s="73" t="s">
        <v>545</v>
      </c>
      <c r="L17" s="54" t="s">
        <v>328</v>
      </c>
      <c r="M17" s="59"/>
    </row>
    <row r="18" spans="1:13" x14ac:dyDescent="0.3">
      <c r="A18" s="37" t="s">
        <v>309</v>
      </c>
      <c r="B18" s="3" t="s">
        <v>329</v>
      </c>
      <c r="C18" s="96">
        <v>30.4</v>
      </c>
      <c r="D18" s="2" t="s">
        <v>528</v>
      </c>
      <c r="E18" s="2" t="s">
        <v>239</v>
      </c>
      <c r="F18" s="2"/>
      <c r="G18" s="2" t="s">
        <v>455</v>
      </c>
      <c r="H18" s="2"/>
      <c r="I18" s="2"/>
      <c r="J18" s="2"/>
      <c r="K18" s="73" t="s">
        <v>545</v>
      </c>
      <c r="L18" s="54"/>
      <c r="M18" s="59"/>
    </row>
    <row r="19" spans="1:13" x14ac:dyDescent="0.3">
      <c r="A19" s="37" t="s">
        <v>310</v>
      </c>
      <c r="B19" s="3" t="s">
        <v>317</v>
      </c>
      <c r="C19" s="96">
        <v>29.19</v>
      </c>
      <c r="D19" s="2" t="s">
        <v>528</v>
      </c>
      <c r="E19" s="2" t="s">
        <v>239</v>
      </c>
      <c r="F19" s="2"/>
      <c r="G19" s="2" t="s">
        <v>455</v>
      </c>
      <c r="H19" s="2"/>
      <c r="I19" s="2"/>
      <c r="J19" s="2"/>
      <c r="K19" s="73" t="s">
        <v>545</v>
      </c>
      <c r="L19" s="54"/>
      <c r="M19" s="59"/>
    </row>
    <row r="20" spans="1:13" x14ac:dyDescent="0.3">
      <c r="A20" s="37" t="s">
        <v>294</v>
      </c>
      <c r="B20" s="3" t="s">
        <v>302</v>
      </c>
      <c r="C20" s="96">
        <v>70.900000000000006</v>
      </c>
      <c r="D20" s="2" t="s">
        <v>527</v>
      </c>
      <c r="E20" s="2" t="s">
        <v>239</v>
      </c>
      <c r="F20" s="2"/>
      <c r="G20" s="2" t="s">
        <v>455</v>
      </c>
      <c r="H20" s="2"/>
      <c r="I20" s="2"/>
      <c r="J20" s="2" t="s">
        <v>540</v>
      </c>
      <c r="K20" s="73" t="s">
        <v>298</v>
      </c>
      <c r="L20" s="54"/>
      <c r="M20" s="59"/>
    </row>
    <row r="21" spans="1:13" x14ac:dyDescent="0.3">
      <c r="A21" s="37" t="s">
        <v>293</v>
      </c>
      <c r="B21" s="3" t="s">
        <v>301</v>
      </c>
      <c r="C21" s="96">
        <v>54.11</v>
      </c>
      <c r="D21" s="2" t="s">
        <v>527</v>
      </c>
      <c r="E21" s="2" t="s">
        <v>239</v>
      </c>
      <c r="F21" s="2"/>
      <c r="G21" s="2" t="s">
        <v>455</v>
      </c>
      <c r="H21" s="2"/>
      <c r="I21" s="2"/>
      <c r="J21" s="2" t="s">
        <v>540</v>
      </c>
      <c r="K21" s="73" t="s">
        <v>298</v>
      </c>
      <c r="L21" s="54"/>
      <c r="M21" s="59"/>
    </row>
    <row r="22" spans="1:13" x14ac:dyDescent="0.3">
      <c r="A22" s="37" t="s">
        <v>306</v>
      </c>
      <c r="B22" s="3" t="s">
        <v>323</v>
      </c>
      <c r="C22" s="96">
        <v>25.52</v>
      </c>
      <c r="D22" s="2" t="s">
        <v>528</v>
      </c>
      <c r="E22" s="2" t="s">
        <v>239</v>
      </c>
      <c r="F22" s="2"/>
      <c r="G22" s="2" t="s">
        <v>455</v>
      </c>
      <c r="H22" s="2"/>
      <c r="I22" s="2"/>
      <c r="J22" s="2"/>
      <c r="K22" s="73" t="s">
        <v>545</v>
      </c>
      <c r="L22" s="54" t="s">
        <v>322</v>
      </c>
      <c r="M22" s="59"/>
    </row>
    <row r="23" spans="1:13" x14ac:dyDescent="0.3">
      <c r="A23" s="37" t="s">
        <v>265</v>
      </c>
      <c r="B23" s="3" t="s">
        <v>271</v>
      </c>
      <c r="C23" s="96">
        <v>23.5</v>
      </c>
      <c r="D23" s="2" t="s">
        <v>186</v>
      </c>
      <c r="E23" s="2" t="s">
        <v>239</v>
      </c>
      <c r="F23" s="2"/>
      <c r="G23" s="2"/>
      <c r="H23" s="2"/>
      <c r="I23" s="2"/>
      <c r="J23" s="2"/>
      <c r="K23" s="73"/>
      <c r="L23" s="54"/>
      <c r="M23" s="59"/>
    </row>
    <row r="24" spans="1:13" x14ac:dyDescent="0.3">
      <c r="A24" s="37" t="s">
        <v>263</v>
      </c>
      <c r="B24" s="3" t="s">
        <v>269</v>
      </c>
      <c r="C24" s="96">
        <v>32.75</v>
      </c>
      <c r="D24" s="2" t="s">
        <v>186</v>
      </c>
      <c r="E24" s="2" t="s">
        <v>239</v>
      </c>
      <c r="F24" s="2"/>
      <c r="G24" s="2"/>
      <c r="H24" s="2"/>
      <c r="I24" s="2"/>
      <c r="J24" s="2"/>
      <c r="K24" s="73"/>
      <c r="L24" s="54" t="s">
        <v>287</v>
      </c>
      <c r="M24" s="59"/>
    </row>
    <row r="25" spans="1:13" x14ac:dyDescent="0.3">
      <c r="A25" s="37" t="s">
        <v>266</v>
      </c>
      <c r="B25" s="3" t="s">
        <v>288</v>
      </c>
      <c r="C25" s="96">
        <v>36.31</v>
      </c>
      <c r="D25" s="2" t="s">
        <v>186</v>
      </c>
      <c r="E25" s="2" t="s">
        <v>239</v>
      </c>
      <c r="F25" s="2"/>
      <c r="G25" s="2"/>
      <c r="H25" s="2"/>
      <c r="I25" s="2"/>
      <c r="J25" s="2"/>
      <c r="K25" s="73"/>
      <c r="L25" s="54"/>
      <c r="M25" s="59"/>
    </row>
    <row r="26" spans="1:13" x14ac:dyDescent="0.3">
      <c r="A26" s="37" t="s">
        <v>268</v>
      </c>
      <c r="B26" s="3" t="s">
        <v>290</v>
      </c>
      <c r="C26" s="96">
        <v>34.89</v>
      </c>
      <c r="D26" s="2" t="s">
        <v>186</v>
      </c>
      <c r="E26" s="2" t="s">
        <v>239</v>
      </c>
      <c r="F26" s="2"/>
      <c r="G26" s="2"/>
      <c r="H26" s="2"/>
      <c r="I26" s="2"/>
      <c r="J26" s="2"/>
      <c r="K26" s="73"/>
      <c r="L26" s="54"/>
      <c r="M26" s="59"/>
    </row>
    <row r="27" spans="1:13" x14ac:dyDescent="0.3">
      <c r="A27" s="37" t="s">
        <v>264</v>
      </c>
      <c r="B27" s="3" t="s">
        <v>270</v>
      </c>
      <c r="C27" s="96">
        <v>42.72</v>
      </c>
      <c r="D27" s="2" t="s">
        <v>186</v>
      </c>
      <c r="E27" s="2" t="s">
        <v>239</v>
      </c>
      <c r="F27" s="2"/>
      <c r="G27" s="2"/>
      <c r="H27" s="2"/>
      <c r="I27" s="2"/>
      <c r="J27" s="2"/>
      <c r="K27" s="73"/>
      <c r="L27" s="54"/>
      <c r="M27" s="59"/>
    </row>
    <row r="28" spans="1:13" x14ac:dyDescent="0.3">
      <c r="A28" s="37" t="s">
        <v>267</v>
      </c>
      <c r="B28" s="3" t="s">
        <v>289</v>
      </c>
      <c r="C28" s="96">
        <v>29.19</v>
      </c>
      <c r="D28" s="2" t="s">
        <v>186</v>
      </c>
      <c r="E28" s="2" t="s">
        <v>239</v>
      </c>
      <c r="F28" s="2"/>
      <c r="G28" s="2"/>
      <c r="H28" s="2"/>
      <c r="I28" s="2"/>
      <c r="J28" s="2"/>
      <c r="K28" s="73"/>
      <c r="L28" s="54"/>
      <c r="M28" s="59"/>
    </row>
    <row r="29" spans="1:13" ht="33" x14ac:dyDescent="0.3">
      <c r="A29" s="37" t="s">
        <v>292</v>
      </c>
      <c r="B29" s="3" t="s">
        <v>297</v>
      </c>
      <c r="C29" s="96">
        <v>42.72</v>
      </c>
      <c r="D29" s="2" t="s">
        <v>527</v>
      </c>
      <c r="E29" s="2" t="s">
        <v>239</v>
      </c>
      <c r="F29" s="2"/>
      <c r="G29" s="2"/>
      <c r="H29" s="2"/>
      <c r="I29" s="2"/>
      <c r="J29" s="2" t="s">
        <v>540</v>
      </c>
      <c r="K29" s="73" t="s">
        <v>298</v>
      </c>
      <c r="L29" s="54" t="s">
        <v>300</v>
      </c>
      <c r="M29" s="59"/>
    </row>
    <row r="30" spans="1:13" x14ac:dyDescent="0.3">
      <c r="A30" s="37" t="s">
        <v>291</v>
      </c>
      <c r="B30" s="3" t="s">
        <v>296</v>
      </c>
      <c r="C30" s="96">
        <v>28.8</v>
      </c>
      <c r="D30" s="2" t="s">
        <v>527</v>
      </c>
      <c r="E30" s="2" t="s">
        <v>239</v>
      </c>
      <c r="F30" s="2"/>
      <c r="G30" s="2"/>
      <c r="H30" s="2"/>
      <c r="I30" s="2"/>
      <c r="J30" s="2" t="s">
        <v>540</v>
      </c>
      <c r="K30" s="73" t="s">
        <v>298</v>
      </c>
      <c r="L30" s="54" t="s">
        <v>299</v>
      </c>
      <c r="M30" s="59"/>
    </row>
    <row r="31" spans="1:13" x14ac:dyDescent="0.3">
      <c r="A31" s="37" t="s">
        <v>305</v>
      </c>
      <c r="B31" s="3" t="s">
        <v>320</v>
      </c>
      <c r="C31" s="96">
        <v>20.56</v>
      </c>
      <c r="D31" s="2" t="s">
        <v>528</v>
      </c>
      <c r="E31" s="2" t="s">
        <v>239</v>
      </c>
      <c r="F31" s="2"/>
      <c r="G31" s="2"/>
      <c r="H31" s="2"/>
      <c r="I31" s="2"/>
      <c r="J31" s="2"/>
      <c r="K31" s="73" t="s">
        <v>545</v>
      </c>
      <c r="L31" s="54" t="s">
        <v>321</v>
      </c>
      <c r="M31" s="59"/>
    </row>
    <row r="32" spans="1:13" x14ac:dyDescent="0.3">
      <c r="A32" s="37" t="s">
        <v>261</v>
      </c>
      <c r="B32" s="3" t="s">
        <v>275</v>
      </c>
      <c r="C32" s="96">
        <v>24.21</v>
      </c>
      <c r="D32" s="2" t="s">
        <v>181</v>
      </c>
      <c r="E32" s="2" t="s">
        <v>239</v>
      </c>
      <c r="F32" s="2"/>
      <c r="G32" s="2"/>
      <c r="H32" s="2"/>
      <c r="I32" s="2"/>
      <c r="J32" s="2"/>
      <c r="K32" s="73"/>
      <c r="L32" s="54" t="s">
        <v>283</v>
      </c>
      <c r="M32" s="59"/>
    </row>
    <row r="33" spans="1:13" x14ac:dyDescent="0.3">
      <c r="A33" s="37" t="s">
        <v>262</v>
      </c>
      <c r="B33" s="3" t="s">
        <v>276</v>
      </c>
      <c r="C33" s="96">
        <v>32.75</v>
      </c>
      <c r="D33" s="2" t="s">
        <v>181</v>
      </c>
      <c r="E33" s="2" t="s">
        <v>239</v>
      </c>
      <c r="F33" s="2"/>
      <c r="G33" s="2"/>
      <c r="H33" s="2"/>
      <c r="I33" s="2"/>
      <c r="J33" s="2"/>
      <c r="K33" s="73"/>
      <c r="L33" s="54" t="s">
        <v>286</v>
      </c>
      <c r="M33" s="59"/>
    </row>
    <row r="34" spans="1:13" x14ac:dyDescent="0.3">
      <c r="A34" s="37" t="s">
        <v>246</v>
      </c>
      <c r="B34" s="3" t="s">
        <v>254</v>
      </c>
      <c r="C34" s="96">
        <v>43.6</v>
      </c>
      <c r="D34" s="2" t="s">
        <v>186</v>
      </c>
      <c r="E34" s="2" t="s">
        <v>64</v>
      </c>
      <c r="F34" s="2" t="s">
        <v>239</v>
      </c>
      <c r="G34" s="2" t="s">
        <v>454</v>
      </c>
      <c r="H34" s="2"/>
      <c r="I34" s="2"/>
      <c r="J34" s="2"/>
      <c r="K34" s="73"/>
      <c r="L34" s="54"/>
      <c r="M34" s="59"/>
    </row>
    <row r="35" spans="1:13" x14ac:dyDescent="0.3">
      <c r="A35" s="37" t="s">
        <v>246</v>
      </c>
      <c r="B35" s="3" t="s">
        <v>254</v>
      </c>
      <c r="C35" s="96">
        <v>43.6</v>
      </c>
      <c r="D35" s="2" t="s">
        <v>186</v>
      </c>
      <c r="E35" s="2" t="s">
        <v>64</v>
      </c>
      <c r="F35" s="2" t="s">
        <v>239</v>
      </c>
      <c r="G35" s="2" t="s">
        <v>454</v>
      </c>
      <c r="H35" s="2"/>
      <c r="I35" s="2"/>
      <c r="J35" s="2" t="s">
        <v>540</v>
      </c>
      <c r="K35" s="73"/>
      <c r="L35" s="54"/>
      <c r="M35" s="59"/>
    </row>
    <row r="36" spans="1:13" x14ac:dyDescent="0.3">
      <c r="A36" s="37" t="s">
        <v>313</v>
      </c>
      <c r="B36" s="3" t="s">
        <v>319</v>
      </c>
      <c r="C36" s="96">
        <v>24.91</v>
      </c>
      <c r="D36" s="2" t="s">
        <v>528</v>
      </c>
      <c r="E36" s="2" t="s">
        <v>64</v>
      </c>
      <c r="F36" s="2" t="s">
        <v>239</v>
      </c>
      <c r="G36" s="2" t="s">
        <v>454</v>
      </c>
      <c r="H36" s="2"/>
      <c r="I36" s="2"/>
      <c r="J36" s="2"/>
      <c r="K36" s="73" t="s">
        <v>545</v>
      </c>
      <c r="L36" s="54"/>
      <c r="M36" s="59"/>
    </row>
    <row r="37" spans="1:13" ht="20.25" customHeight="1" x14ac:dyDescent="0.3">
      <c r="A37" s="37" t="s">
        <v>356</v>
      </c>
      <c r="B37" s="3" t="s">
        <v>357</v>
      </c>
      <c r="C37" s="96">
        <v>41.8</v>
      </c>
      <c r="D37" s="2" t="s">
        <v>186</v>
      </c>
      <c r="E37" s="2" t="s">
        <v>64</v>
      </c>
      <c r="F37" s="2" t="s">
        <v>411</v>
      </c>
      <c r="G37" s="75" t="s">
        <v>454</v>
      </c>
      <c r="H37" s="75"/>
      <c r="I37" s="2"/>
      <c r="J37" s="2" t="s">
        <v>541</v>
      </c>
      <c r="K37" s="2"/>
      <c r="L37" s="54"/>
      <c r="M37" s="151" t="s">
        <v>360</v>
      </c>
    </row>
    <row r="38" spans="1:13" ht="33" x14ac:dyDescent="0.3">
      <c r="A38" s="37" t="s">
        <v>258</v>
      </c>
      <c r="B38" s="3" t="s">
        <v>272</v>
      </c>
      <c r="C38" s="96">
        <v>22.78</v>
      </c>
      <c r="D38" s="2" t="s">
        <v>181</v>
      </c>
      <c r="E38" s="2" t="s">
        <v>64</v>
      </c>
      <c r="F38" s="2"/>
      <c r="G38" s="2" t="s">
        <v>456</v>
      </c>
      <c r="H38" s="2"/>
      <c r="I38" s="2"/>
      <c r="J38" s="2"/>
      <c r="K38" s="73"/>
      <c r="L38" s="54" t="s">
        <v>281</v>
      </c>
      <c r="M38" s="154"/>
    </row>
    <row r="39" spans="1:13" ht="33" x14ac:dyDescent="0.3">
      <c r="A39" s="37" t="s">
        <v>341</v>
      </c>
      <c r="B39" s="3" t="s">
        <v>347</v>
      </c>
      <c r="C39" s="96">
        <v>62.7</v>
      </c>
      <c r="D39" s="2" t="s">
        <v>181</v>
      </c>
      <c r="E39" s="2" t="s">
        <v>64</v>
      </c>
      <c r="F39" s="2"/>
      <c r="G39" s="2" t="s">
        <v>454</v>
      </c>
      <c r="H39" s="2"/>
      <c r="I39" s="2"/>
      <c r="J39" s="2"/>
      <c r="K39" s="73"/>
      <c r="L39" s="54" t="s">
        <v>346</v>
      </c>
    </row>
    <row r="40" spans="1:13" x14ac:dyDescent="0.3">
      <c r="A40" s="37" t="s">
        <v>353</v>
      </c>
      <c r="B40" s="3" t="s">
        <v>355</v>
      </c>
      <c r="C40" s="96">
        <v>69.2</v>
      </c>
      <c r="D40" s="2" t="s">
        <v>186</v>
      </c>
      <c r="E40" s="2" t="s">
        <v>64</v>
      </c>
      <c r="F40" s="2"/>
      <c r="G40" s="2" t="s">
        <v>454</v>
      </c>
      <c r="H40" s="2"/>
      <c r="I40" s="2"/>
      <c r="J40" s="2" t="s">
        <v>540</v>
      </c>
      <c r="K40" s="73"/>
      <c r="L40" s="54" t="s">
        <v>354</v>
      </c>
    </row>
    <row r="41" spans="1:13" x14ac:dyDescent="0.3">
      <c r="A41" s="37" t="s">
        <v>123</v>
      </c>
      <c r="B41" s="3" t="s">
        <v>180</v>
      </c>
      <c r="C41" s="96">
        <v>12.46</v>
      </c>
      <c r="D41" s="2" t="s">
        <v>525</v>
      </c>
      <c r="E41" s="2" t="s">
        <v>64</v>
      </c>
      <c r="F41" s="2"/>
      <c r="G41" s="2" t="s">
        <v>454</v>
      </c>
      <c r="H41" s="2"/>
      <c r="I41" s="2" t="s">
        <v>202</v>
      </c>
      <c r="J41" s="2"/>
      <c r="K41" s="73" t="s">
        <v>531</v>
      </c>
      <c r="L41" s="54" t="s">
        <v>342</v>
      </c>
    </row>
    <row r="42" spans="1:13" x14ac:dyDescent="0.3">
      <c r="A42" s="37" t="s">
        <v>339</v>
      </c>
      <c r="B42" s="3" t="s">
        <v>340</v>
      </c>
      <c r="C42" s="96">
        <v>38.4</v>
      </c>
      <c r="D42" s="2" t="s">
        <v>181</v>
      </c>
      <c r="E42" s="2" t="s">
        <v>64</v>
      </c>
      <c r="F42" s="2"/>
      <c r="G42" s="2" t="s">
        <v>454</v>
      </c>
      <c r="H42" s="2"/>
      <c r="I42" s="2"/>
      <c r="J42" s="2"/>
      <c r="K42" s="73"/>
      <c r="L42" s="54" t="s">
        <v>345</v>
      </c>
    </row>
    <row r="43" spans="1:13" x14ac:dyDescent="0.3">
      <c r="A43" s="37" t="s">
        <v>124</v>
      </c>
      <c r="B43" s="3" t="s">
        <v>344</v>
      </c>
      <c r="C43" s="96">
        <v>38.4</v>
      </c>
      <c r="D43" s="2" t="s">
        <v>181</v>
      </c>
      <c r="E43" s="2" t="s">
        <v>64</v>
      </c>
      <c r="F43" s="2"/>
      <c r="G43" s="2" t="s">
        <v>454</v>
      </c>
      <c r="H43" s="2"/>
      <c r="I43" s="2"/>
      <c r="J43" s="2"/>
      <c r="K43" s="73"/>
      <c r="L43" s="54" t="s">
        <v>343</v>
      </c>
      <c r="M43" s="154"/>
    </row>
    <row r="44" spans="1:13" ht="33" x14ac:dyDescent="0.3">
      <c r="A44" s="37" t="s">
        <v>257</v>
      </c>
      <c r="B44" s="3" t="s">
        <v>285</v>
      </c>
      <c r="C44" s="96">
        <v>34.89</v>
      </c>
      <c r="D44" s="2" t="s">
        <v>181</v>
      </c>
      <c r="E44" s="2" t="s">
        <v>64</v>
      </c>
      <c r="F44" s="2"/>
      <c r="G44" s="2" t="s">
        <v>455</v>
      </c>
      <c r="H44" s="2"/>
      <c r="I44" s="2"/>
      <c r="J44" s="2"/>
      <c r="K44" s="73"/>
      <c r="L44" s="54" t="s">
        <v>280</v>
      </c>
      <c r="M44" s="154"/>
    </row>
    <row r="45" spans="1:13" ht="33" x14ac:dyDescent="0.3">
      <c r="A45" s="37" t="s">
        <v>256</v>
      </c>
      <c r="B45" s="3" t="s">
        <v>279</v>
      </c>
      <c r="C45" s="96">
        <v>28.8</v>
      </c>
      <c r="D45" s="2" t="s">
        <v>181</v>
      </c>
      <c r="E45" s="2" t="s">
        <v>64</v>
      </c>
      <c r="F45" s="2"/>
      <c r="G45" s="2" t="s">
        <v>455</v>
      </c>
      <c r="H45" s="2"/>
      <c r="I45" s="2"/>
      <c r="J45" s="2"/>
      <c r="K45" s="73"/>
      <c r="L45" s="54" t="s">
        <v>278</v>
      </c>
      <c r="M45" s="59"/>
    </row>
    <row r="46" spans="1:13" x14ac:dyDescent="0.3">
      <c r="A46" s="37" t="s">
        <v>349</v>
      </c>
      <c r="B46" s="3" t="s">
        <v>461</v>
      </c>
      <c r="C46" s="96">
        <v>41.8</v>
      </c>
      <c r="D46" s="2" t="s">
        <v>186</v>
      </c>
      <c r="E46" s="2" t="s">
        <v>64</v>
      </c>
      <c r="F46" s="2"/>
      <c r="G46" s="2"/>
      <c r="H46" s="2"/>
      <c r="I46" s="2"/>
      <c r="J46" s="2"/>
      <c r="K46" s="73"/>
      <c r="L46" s="54" t="s">
        <v>352</v>
      </c>
    </row>
    <row r="47" spans="1:13" x14ac:dyDescent="0.3">
      <c r="A47" s="37" t="s">
        <v>348</v>
      </c>
      <c r="B47" s="3" t="s">
        <v>350</v>
      </c>
      <c r="C47" s="96">
        <v>17.989999999999998</v>
      </c>
      <c r="D47" s="2" t="s">
        <v>186</v>
      </c>
      <c r="E47" s="2" t="s">
        <v>64</v>
      </c>
      <c r="F47" s="2"/>
      <c r="G47" s="2"/>
      <c r="H47" s="2"/>
      <c r="I47" s="2"/>
      <c r="J47" s="2"/>
      <c r="K47" s="73"/>
      <c r="L47" s="54" t="s">
        <v>351</v>
      </c>
    </row>
    <row r="48" spans="1:13" x14ac:dyDescent="0.3">
      <c r="A48" s="37" t="s">
        <v>393</v>
      </c>
      <c r="B48" s="3" t="s">
        <v>408</v>
      </c>
      <c r="C48" s="96">
        <v>18.05</v>
      </c>
      <c r="D48" s="2" t="s">
        <v>181</v>
      </c>
      <c r="E48" s="2" t="s">
        <v>392</v>
      </c>
      <c r="F48" s="2" t="s">
        <v>433</v>
      </c>
      <c r="G48" s="2" t="s">
        <v>455</v>
      </c>
      <c r="H48" s="2"/>
      <c r="I48" s="2"/>
      <c r="J48" s="2"/>
      <c r="K48" s="73"/>
      <c r="L48" s="54" t="s">
        <v>407</v>
      </c>
    </row>
    <row r="49" spans="1:13" x14ac:dyDescent="0.3">
      <c r="A49" s="37" t="s">
        <v>388</v>
      </c>
      <c r="B49" s="3" t="s">
        <v>391</v>
      </c>
      <c r="C49" s="96">
        <v>26.18</v>
      </c>
      <c r="D49" s="2" t="s">
        <v>181</v>
      </c>
      <c r="E49" s="2" t="s">
        <v>392</v>
      </c>
      <c r="F49" s="2" t="s">
        <v>433</v>
      </c>
      <c r="G49" s="2" t="s">
        <v>455</v>
      </c>
      <c r="H49" s="2"/>
      <c r="I49" s="2"/>
      <c r="J49" s="2" t="s">
        <v>540</v>
      </c>
      <c r="K49" s="73"/>
      <c r="L49" s="54"/>
    </row>
    <row r="50" spans="1:13" x14ac:dyDescent="0.3">
      <c r="A50" s="37" t="s">
        <v>134</v>
      </c>
      <c r="B50" s="3" t="s">
        <v>184</v>
      </c>
      <c r="C50" s="96">
        <v>25.3</v>
      </c>
      <c r="D50" s="2" t="s">
        <v>181</v>
      </c>
      <c r="E50" s="2" t="s">
        <v>431</v>
      </c>
      <c r="F50" s="2" t="s">
        <v>432</v>
      </c>
      <c r="G50" s="2" t="s">
        <v>455</v>
      </c>
      <c r="H50" s="2"/>
      <c r="I50" s="52" t="s">
        <v>204</v>
      </c>
      <c r="J50" s="2"/>
      <c r="K50" s="73"/>
      <c r="L50" s="54" t="s">
        <v>390</v>
      </c>
      <c r="M50" s="156"/>
    </row>
    <row r="51" spans="1:13" x14ac:dyDescent="0.3">
      <c r="A51" s="37" t="s">
        <v>395</v>
      </c>
      <c r="B51" s="3" t="s">
        <v>394</v>
      </c>
      <c r="C51" s="96">
        <v>20.9</v>
      </c>
      <c r="D51" s="2" t="s">
        <v>181</v>
      </c>
      <c r="E51" s="2" t="s">
        <v>392</v>
      </c>
      <c r="F51" s="2"/>
      <c r="G51" s="2" t="s">
        <v>455</v>
      </c>
      <c r="H51" s="2"/>
      <c r="I51" s="2"/>
      <c r="J51" s="2" t="s">
        <v>540</v>
      </c>
      <c r="K51" s="73"/>
      <c r="L51" s="54"/>
    </row>
    <row r="52" spans="1:13" x14ac:dyDescent="0.3">
      <c r="A52" s="37" t="s">
        <v>397</v>
      </c>
      <c r="B52" s="3" t="s">
        <v>396</v>
      </c>
      <c r="C52" s="96">
        <v>24.31</v>
      </c>
      <c r="D52" s="2" t="s">
        <v>181</v>
      </c>
      <c r="E52" s="2" t="s">
        <v>392</v>
      </c>
      <c r="F52" s="2"/>
      <c r="G52" s="2" t="s">
        <v>455</v>
      </c>
      <c r="H52" s="2"/>
      <c r="I52" s="2"/>
      <c r="J52" s="2" t="s">
        <v>540</v>
      </c>
      <c r="K52" s="73"/>
      <c r="L52" s="54" t="s">
        <v>409</v>
      </c>
    </row>
    <row r="53" spans="1:13" x14ac:dyDescent="0.3">
      <c r="A53" s="37" t="s">
        <v>693</v>
      </c>
      <c r="B53" s="3" t="s">
        <v>694</v>
      </c>
      <c r="C53" s="96">
        <v>26.24</v>
      </c>
      <c r="D53" s="2" t="s">
        <v>181</v>
      </c>
      <c r="E53" s="2" t="s">
        <v>392</v>
      </c>
      <c r="F53" s="2"/>
      <c r="G53" s="2" t="s">
        <v>455</v>
      </c>
      <c r="H53" s="2"/>
      <c r="I53" s="2"/>
      <c r="J53" s="2"/>
      <c r="K53" s="73"/>
      <c r="L53" s="54"/>
    </row>
    <row r="54" spans="1:13" x14ac:dyDescent="0.3">
      <c r="A54" s="37" t="s">
        <v>132</v>
      </c>
      <c r="B54" s="3" t="s">
        <v>182</v>
      </c>
      <c r="C54" s="96">
        <v>48.51</v>
      </c>
      <c r="D54" s="2" t="s">
        <v>181</v>
      </c>
      <c r="E54" s="2" t="s">
        <v>373</v>
      </c>
      <c r="F54" s="2" t="s">
        <v>432</v>
      </c>
      <c r="G54" s="2" t="s">
        <v>455</v>
      </c>
      <c r="H54" s="2"/>
      <c r="I54" s="52" t="s">
        <v>203</v>
      </c>
      <c r="J54" s="2"/>
      <c r="K54" s="73"/>
      <c r="L54" s="54" t="s">
        <v>389</v>
      </c>
      <c r="M54" s="156"/>
    </row>
    <row r="55" spans="1:13" x14ac:dyDescent="0.3">
      <c r="A55" s="37" t="s">
        <v>82</v>
      </c>
      <c r="B55" s="3" t="s">
        <v>106</v>
      </c>
      <c r="C55" s="96">
        <v>35.42</v>
      </c>
      <c r="D55" s="2" t="s">
        <v>181</v>
      </c>
      <c r="E55" s="2" t="s">
        <v>373</v>
      </c>
      <c r="F55" s="2" t="s">
        <v>411</v>
      </c>
      <c r="G55" s="2" t="s">
        <v>455</v>
      </c>
      <c r="H55" s="2"/>
      <c r="I55" s="2"/>
      <c r="J55" s="2" t="s">
        <v>540</v>
      </c>
      <c r="K55" s="73"/>
      <c r="L55" s="54"/>
    </row>
    <row r="56" spans="1:13" ht="33" x14ac:dyDescent="0.3">
      <c r="A56" s="37" t="s">
        <v>374</v>
      </c>
      <c r="B56" s="3" t="s">
        <v>384</v>
      </c>
      <c r="C56" s="96">
        <v>19.25</v>
      </c>
      <c r="D56" s="2" t="s">
        <v>181</v>
      </c>
      <c r="E56" s="2" t="s">
        <v>373</v>
      </c>
      <c r="F56" s="2"/>
      <c r="G56" s="2" t="s">
        <v>455</v>
      </c>
      <c r="H56" s="2"/>
      <c r="I56" s="2"/>
      <c r="J56" s="2" t="s">
        <v>540</v>
      </c>
      <c r="K56" s="73"/>
      <c r="L56" s="54" t="s">
        <v>383</v>
      </c>
    </row>
    <row r="57" spans="1:13" x14ac:dyDescent="0.3">
      <c r="A57" s="37" t="s">
        <v>375</v>
      </c>
      <c r="B57" s="3" t="s">
        <v>385</v>
      </c>
      <c r="C57" s="96">
        <v>30.03</v>
      </c>
      <c r="D57" s="2" t="s">
        <v>181</v>
      </c>
      <c r="E57" s="2" t="s">
        <v>373</v>
      </c>
      <c r="F57" s="2"/>
      <c r="G57" s="2" t="s">
        <v>455</v>
      </c>
      <c r="H57" s="2"/>
      <c r="I57" s="2"/>
      <c r="J57" s="2" t="s">
        <v>540</v>
      </c>
      <c r="K57" s="73"/>
      <c r="L57" s="54" t="s">
        <v>386</v>
      </c>
    </row>
    <row r="58" spans="1:13" x14ac:dyDescent="0.3">
      <c r="A58" s="37" t="s">
        <v>376</v>
      </c>
      <c r="B58" s="3" t="s">
        <v>377</v>
      </c>
      <c r="C58" s="96">
        <v>26.18</v>
      </c>
      <c r="D58" s="2" t="s">
        <v>181</v>
      </c>
      <c r="E58" s="2" t="s">
        <v>373</v>
      </c>
      <c r="F58" s="2"/>
      <c r="G58" s="2" t="s">
        <v>455</v>
      </c>
      <c r="H58" s="2"/>
      <c r="I58" s="2"/>
      <c r="J58" s="2" t="s">
        <v>540</v>
      </c>
      <c r="K58" s="73"/>
      <c r="L58" s="54"/>
    </row>
    <row r="59" spans="1:13" x14ac:dyDescent="0.3">
      <c r="A59" s="37" t="s">
        <v>378</v>
      </c>
      <c r="B59" s="3" t="s">
        <v>379</v>
      </c>
      <c r="C59" s="96">
        <v>39.270000000000003</v>
      </c>
      <c r="D59" s="2" t="s">
        <v>181</v>
      </c>
      <c r="E59" s="2" t="s">
        <v>373</v>
      </c>
      <c r="F59" s="2"/>
      <c r="G59" s="2" t="s">
        <v>455</v>
      </c>
      <c r="H59" s="2"/>
      <c r="I59" s="2"/>
      <c r="J59" s="2" t="s">
        <v>540</v>
      </c>
      <c r="K59" s="73"/>
      <c r="L59" s="54"/>
    </row>
    <row r="60" spans="1:13" x14ac:dyDescent="0.3">
      <c r="A60" s="37" t="s">
        <v>381</v>
      </c>
      <c r="B60" s="3" t="s">
        <v>380</v>
      </c>
      <c r="C60" s="96">
        <v>48.51</v>
      </c>
      <c r="D60" s="2" t="s">
        <v>181</v>
      </c>
      <c r="E60" s="2" t="s">
        <v>373</v>
      </c>
      <c r="F60" s="2"/>
      <c r="G60" s="2" t="s">
        <v>455</v>
      </c>
      <c r="H60" s="2"/>
      <c r="I60" s="2"/>
      <c r="J60" s="2"/>
      <c r="K60" s="73"/>
      <c r="L60" s="54" t="s">
        <v>387</v>
      </c>
    </row>
    <row r="61" spans="1:13" x14ac:dyDescent="0.3">
      <c r="A61" s="37" t="s">
        <v>81</v>
      </c>
      <c r="B61" s="3" t="s">
        <v>105</v>
      </c>
      <c r="C61" s="96">
        <v>56.21</v>
      </c>
      <c r="D61" s="2" t="s">
        <v>181</v>
      </c>
      <c r="E61" s="2" t="s">
        <v>373</v>
      </c>
      <c r="F61" s="2"/>
      <c r="G61" s="2" t="s">
        <v>455</v>
      </c>
      <c r="H61" s="2"/>
      <c r="I61" s="2"/>
      <c r="J61" s="2" t="s">
        <v>542</v>
      </c>
      <c r="K61" s="73"/>
      <c r="L61" s="54"/>
    </row>
    <row r="62" spans="1:13" x14ac:dyDescent="0.3">
      <c r="A62" s="37" t="s">
        <v>81</v>
      </c>
      <c r="B62" s="3" t="s">
        <v>105</v>
      </c>
      <c r="C62" s="96">
        <v>40.659999999999997</v>
      </c>
      <c r="D62" s="76" t="s">
        <v>181</v>
      </c>
      <c r="E62" s="76" t="s">
        <v>373</v>
      </c>
      <c r="F62" s="76"/>
      <c r="G62" s="2" t="s">
        <v>455</v>
      </c>
      <c r="H62" s="76"/>
      <c r="I62" s="76"/>
      <c r="J62" s="2" t="s">
        <v>542</v>
      </c>
      <c r="K62" s="73"/>
      <c r="L62" s="54"/>
    </row>
    <row r="63" spans="1:13" x14ac:dyDescent="0.3">
      <c r="A63" s="37" t="s">
        <v>80</v>
      </c>
      <c r="B63" s="3" t="s">
        <v>104</v>
      </c>
      <c r="C63" s="96">
        <v>27.72</v>
      </c>
      <c r="D63" s="2" t="s">
        <v>181</v>
      </c>
      <c r="E63" s="2" t="s">
        <v>373</v>
      </c>
      <c r="F63" s="2"/>
      <c r="G63" s="2" t="s">
        <v>455</v>
      </c>
      <c r="H63" s="2"/>
      <c r="I63" s="2"/>
      <c r="J63" s="2" t="s">
        <v>542</v>
      </c>
      <c r="K63" s="73"/>
      <c r="L63" s="54" t="s">
        <v>368</v>
      </c>
    </row>
    <row r="64" spans="1:13" x14ac:dyDescent="0.3">
      <c r="A64" s="37" t="s">
        <v>80</v>
      </c>
      <c r="B64" s="3" t="s">
        <v>104</v>
      </c>
      <c r="C64" s="96">
        <v>27.72</v>
      </c>
      <c r="D64" s="2" t="s">
        <v>181</v>
      </c>
      <c r="E64" s="2" t="s">
        <v>373</v>
      </c>
      <c r="F64" s="2"/>
      <c r="G64" s="2" t="s">
        <v>455</v>
      </c>
      <c r="H64" s="2"/>
      <c r="I64" s="2"/>
      <c r="J64" s="2" t="s">
        <v>542</v>
      </c>
      <c r="K64" s="73"/>
      <c r="L64" s="54" t="s">
        <v>368</v>
      </c>
    </row>
    <row r="65" spans="1:13" x14ac:dyDescent="0.3">
      <c r="A65" s="37" t="s">
        <v>114</v>
      </c>
      <c r="B65" s="3" t="s">
        <v>118</v>
      </c>
      <c r="C65" s="96">
        <v>41.8</v>
      </c>
      <c r="D65" s="76" t="s">
        <v>181</v>
      </c>
      <c r="E65" s="76" t="s">
        <v>410</v>
      </c>
      <c r="F65" s="76"/>
      <c r="G65" s="76" t="s">
        <v>502</v>
      </c>
      <c r="H65" s="76"/>
      <c r="I65" s="76"/>
      <c r="J65" s="2" t="s">
        <v>542</v>
      </c>
      <c r="K65" s="2"/>
      <c r="L65" s="54"/>
      <c r="M65" s="156"/>
    </row>
    <row r="66" spans="1:13" x14ac:dyDescent="0.3">
      <c r="A66" s="37" t="s">
        <v>487</v>
      </c>
      <c r="B66" s="3" t="s">
        <v>488</v>
      </c>
      <c r="C66" s="96">
        <v>47.57</v>
      </c>
      <c r="D66" s="76" t="s">
        <v>181</v>
      </c>
      <c r="E66" s="76" t="s">
        <v>410</v>
      </c>
      <c r="F66" s="76"/>
      <c r="G66" s="76" t="s">
        <v>502</v>
      </c>
      <c r="H66" s="76"/>
      <c r="I66" s="76"/>
      <c r="J66" s="2" t="s">
        <v>540</v>
      </c>
      <c r="K66" s="2"/>
      <c r="L66" s="54"/>
      <c r="M66" s="156"/>
    </row>
    <row r="67" spans="1:13" ht="33" x14ac:dyDescent="0.3">
      <c r="A67" s="37" t="s">
        <v>115</v>
      </c>
      <c r="B67" s="3" t="s">
        <v>119</v>
      </c>
      <c r="C67" s="96">
        <v>20.9</v>
      </c>
      <c r="D67" s="76" t="s">
        <v>181</v>
      </c>
      <c r="E67" s="76" t="s">
        <v>410</v>
      </c>
      <c r="F67" s="76"/>
      <c r="G67" s="76" t="s">
        <v>502</v>
      </c>
      <c r="H67" s="76"/>
      <c r="I67" s="76"/>
      <c r="J67" s="2" t="s">
        <v>542</v>
      </c>
      <c r="K67" s="2"/>
      <c r="L67" s="54"/>
      <c r="M67" s="156"/>
    </row>
    <row r="68" spans="1:13" ht="33" x14ac:dyDescent="0.3">
      <c r="A68" s="37" t="s">
        <v>115</v>
      </c>
      <c r="B68" s="3" t="s">
        <v>489</v>
      </c>
      <c r="C68" s="96">
        <v>20.9</v>
      </c>
      <c r="D68" s="76" t="s">
        <v>181</v>
      </c>
      <c r="E68" s="76" t="s">
        <v>410</v>
      </c>
      <c r="F68" s="76"/>
      <c r="G68" s="76" t="s">
        <v>502</v>
      </c>
      <c r="H68" s="76"/>
      <c r="I68" s="76"/>
      <c r="J68" s="2" t="s">
        <v>542</v>
      </c>
      <c r="K68" s="2"/>
      <c r="L68" s="54"/>
      <c r="M68" s="153"/>
    </row>
    <row r="69" spans="1:13" ht="33" x14ac:dyDescent="0.3">
      <c r="A69" s="37" t="s">
        <v>492</v>
      </c>
      <c r="B69" s="3" t="s">
        <v>493</v>
      </c>
      <c r="C69" s="96">
        <v>27.57</v>
      </c>
      <c r="D69" s="76" t="s">
        <v>181</v>
      </c>
      <c r="E69" s="76" t="s">
        <v>410</v>
      </c>
      <c r="F69" s="76"/>
      <c r="G69" s="76" t="s">
        <v>502</v>
      </c>
      <c r="H69" s="76"/>
      <c r="I69" s="76"/>
      <c r="J69" s="2" t="s">
        <v>542</v>
      </c>
      <c r="K69" s="2"/>
      <c r="L69" s="54"/>
      <c r="M69" s="153"/>
    </row>
    <row r="70" spans="1:13" ht="33" x14ac:dyDescent="0.3">
      <c r="A70" s="37" t="s">
        <v>495</v>
      </c>
      <c r="B70" s="3" t="s">
        <v>494</v>
      </c>
      <c r="C70" s="96">
        <v>42.54</v>
      </c>
      <c r="D70" s="76" t="s">
        <v>181</v>
      </c>
      <c r="E70" s="76" t="s">
        <v>410</v>
      </c>
      <c r="F70" s="76"/>
      <c r="G70" s="76" t="s">
        <v>502</v>
      </c>
      <c r="H70" s="76"/>
      <c r="I70" s="76"/>
      <c r="J70" s="2" t="s">
        <v>542</v>
      </c>
      <c r="K70" s="2"/>
      <c r="L70" s="54"/>
      <c r="M70" s="153"/>
    </row>
    <row r="71" spans="1:13" x14ac:dyDescent="0.3">
      <c r="A71" s="37" t="s">
        <v>496</v>
      </c>
      <c r="B71" s="3" t="s">
        <v>497</v>
      </c>
      <c r="C71" s="96">
        <v>35.450000000000003</v>
      </c>
      <c r="D71" s="76" t="s">
        <v>181</v>
      </c>
      <c r="E71" s="76" t="s">
        <v>410</v>
      </c>
      <c r="F71" s="76"/>
      <c r="G71" s="76" t="s">
        <v>502</v>
      </c>
      <c r="H71" s="76"/>
      <c r="I71" s="76"/>
      <c r="J71" s="2" t="s">
        <v>542</v>
      </c>
      <c r="K71" s="2"/>
      <c r="L71" s="54"/>
      <c r="M71" s="153"/>
    </row>
    <row r="72" spans="1:13" x14ac:dyDescent="0.3">
      <c r="A72" s="37" t="s">
        <v>485</v>
      </c>
      <c r="B72" s="3" t="s">
        <v>486</v>
      </c>
      <c r="C72" s="96">
        <v>41.8</v>
      </c>
      <c r="D72" s="76" t="s">
        <v>181</v>
      </c>
      <c r="E72" s="76" t="s">
        <v>410</v>
      </c>
      <c r="F72" s="76"/>
      <c r="G72" s="76" t="s">
        <v>501</v>
      </c>
      <c r="H72" s="76"/>
      <c r="I72" s="76"/>
      <c r="J72" s="2" t="s">
        <v>542</v>
      </c>
      <c r="K72" s="2"/>
      <c r="L72" s="54"/>
      <c r="M72" s="153"/>
    </row>
    <row r="73" spans="1:13" x14ac:dyDescent="0.3">
      <c r="A73" s="37" t="s">
        <v>484</v>
      </c>
      <c r="B73" s="3" t="s">
        <v>483</v>
      </c>
      <c r="C73" s="96">
        <v>44.89</v>
      </c>
      <c r="D73" s="76" t="s">
        <v>181</v>
      </c>
      <c r="E73" s="76" t="s">
        <v>410</v>
      </c>
      <c r="F73" s="76"/>
      <c r="G73" s="76" t="s">
        <v>501</v>
      </c>
      <c r="H73" s="76"/>
      <c r="I73" s="76"/>
      <c r="J73" s="2" t="s">
        <v>540</v>
      </c>
      <c r="K73" s="2"/>
      <c r="L73" s="54"/>
      <c r="M73" s="153"/>
    </row>
    <row r="74" spans="1:13" x14ac:dyDescent="0.3">
      <c r="A74" s="37" t="s">
        <v>110</v>
      </c>
      <c r="B74" s="3" t="s">
        <v>111</v>
      </c>
      <c r="C74" s="96">
        <v>31.35</v>
      </c>
      <c r="D74" s="76" t="s">
        <v>181</v>
      </c>
      <c r="E74" s="76" t="s">
        <v>410</v>
      </c>
      <c r="F74" s="76"/>
      <c r="G74" s="76" t="s">
        <v>501</v>
      </c>
      <c r="H74" s="76"/>
      <c r="I74" s="76"/>
      <c r="J74" s="2" t="s">
        <v>542</v>
      </c>
      <c r="K74" s="2"/>
      <c r="L74" s="54"/>
      <c r="M74" s="153"/>
    </row>
    <row r="75" spans="1:13" ht="33" x14ac:dyDescent="0.3">
      <c r="A75" s="37" t="s">
        <v>112</v>
      </c>
      <c r="B75" s="3" t="s">
        <v>116</v>
      </c>
      <c r="C75" s="96">
        <v>25.64</v>
      </c>
      <c r="D75" s="76" t="s">
        <v>181</v>
      </c>
      <c r="E75" s="76" t="s">
        <v>410</v>
      </c>
      <c r="F75" s="76"/>
      <c r="G75" s="76" t="s">
        <v>501</v>
      </c>
      <c r="H75" s="76"/>
      <c r="I75" s="76"/>
      <c r="J75" s="2" t="s">
        <v>542</v>
      </c>
      <c r="K75" s="2"/>
      <c r="L75" s="54"/>
      <c r="M75" s="153"/>
    </row>
    <row r="76" spans="1:13" ht="33" x14ac:dyDescent="0.3">
      <c r="A76" s="37" t="s">
        <v>490</v>
      </c>
      <c r="B76" s="3" t="s">
        <v>491</v>
      </c>
      <c r="C76" s="96">
        <v>26.23</v>
      </c>
      <c r="D76" s="76" t="s">
        <v>181</v>
      </c>
      <c r="E76" s="76" t="s">
        <v>410</v>
      </c>
      <c r="F76" s="76"/>
      <c r="G76" s="76" t="s">
        <v>501</v>
      </c>
      <c r="H76" s="76"/>
      <c r="I76" s="76"/>
      <c r="J76" s="2" t="s">
        <v>542</v>
      </c>
      <c r="K76" s="2"/>
      <c r="L76" s="54"/>
      <c r="M76" s="153"/>
    </row>
    <row r="77" spans="1:13" ht="33" x14ac:dyDescent="0.3">
      <c r="A77" s="37" t="s">
        <v>113</v>
      </c>
      <c r="B77" s="3" t="s">
        <v>117</v>
      </c>
      <c r="C77" s="96">
        <v>34.03</v>
      </c>
      <c r="D77" s="76" t="s">
        <v>181</v>
      </c>
      <c r="E77" s="76" t="s">
        <v>410</v>
      </c>
      <c r="F77" s="76"/>
      <c r="G77" s="76" t="s">
        <v>501</v>
      </c>
      <c r="H77" s="76"/>
      <c r="I77" s="76"/>
      <c r="J77" s="2" t="s">
        <v>542</v>
      </c>
      <c r="K77" s="2"/>
      <c r="L77" s="54"/>
      <c r="M77" s="153"/>
    </row>
    <row r="78" spans="1:13" ht="33" x14ac:dyDescent="0.3">
      <c r="A78" s="37" t="s">
        <v>498</v>
      </c>
      <c r="B78" s="3" t="s">
        <v>499</v>
      </c>
      <c r="C78" s="96">
        <v>20.16</v>
      </c>
      <c r="D78" s="76" t="s">
        <v>181</v>
      </c>
      <c r="E78" s="76" t="s">
        <v>410</v>
      </c>
      <c r="F78" s="76"/>
      <c r="G78" s="76"/>
      <c r="H78" s="76"/>
      <c r="I78" s="76"/>
      <c r="J78" s="2" t="s">
        <v>540</v>
      </c>
      <c r="K78" s="2"/>
      <c r="L78" s="54"/>
      <c r="M78" s="153"/>
    </row>
    <row r="79" spans="1:13" x14ac:dyDescent="0.3">
      <c r="A79" s="37" t="s">
        <v>424</v>
      </c>
      <c r="B79" s="3" t="s">
        <v>443</v>
      </c>
      <c r="C79" s="96">
        <v>38.29</v>
      </c>
      <c r="D79" s="76" t="s">
        <v>186</v>
      </c>
      <c r="E79" s="76" t="s">
        <v>411</v>
      </c>
      <c r="F79" s="76"/>
      <c r="G79" s="76" t="s">
        <v>501</v>
      </c>
      <c r="H79" s="76"/>
      <c r="I79" s="76"/>
      <c r="J79" s="2" t="s">
        <v>540</v>
      </c>
      <c r="K79" s="2"/>
      <c r="L79" s="54"/>
      <c r="M79" s="153"/>
    </row>
    <row r="80" spans="1:13" x14ac:dyDescent="0.3">
      <c r="A80" s="37" t="s">
        <v>79</v>
      </c>
      <c r="B80" s="3" t="s">
        <v>447</v>
      </c>
      <c r="C80" s="96">
        <v>62.7</v>
      </c>
      <c r="D80" s="76" t="s">
        <v>186</v>
      </c>
      <c r="E80" s="76" t="s">
        <v>411</v>
      </c>
      <c r="F80" s="76"/>
      <c r="G80" s="76" t="s">
        <v>501</v>
      </c>
      <c r="H80" s="76"/>
      <c r="I80" s="76"/>
      <c r="J80" s="2" t="s">
        <v>543</v>
      </c>
      <c r="K80" s="2"/>
      <c r="L80" s="3" t="s">
        <v>103</v>
      </c>
      <c r="M80" s="157" t="s">
        <v>425</v>
      </c>
    </row>
    <row r="81" spans="1:13" ht="33" x14ac:dyDescent="0.3">
      <c r="A81" s="37" t="s">
        <v>90</v>
      </c>
      <c r="B81" s="3" t="s">
        <v>108</v>
      </c>
      <c r="C81" s="96">
        <v>88.43</v>
      </c>
      <c r="D81" s="76" t="s">
        <v>186</v>
      </c>
      <c r="E81" s="76" t="s">
        <v>411</v>
      </c>
      <c r="F81" s="76"/>
      <c r="G81" s="76" t="s">
        <v>455</v>
      </c>
      <c r="H81" s="76" t="s">
        <v>501</v>
      </c>
      <c r="I81" s="76"/>
      <c r="J81" s="2" t="s">
        <v>540</v>
      </c>
      <c r="K81" s="2"/>
      <c r="L81" s="54"/>
      <c r="M81" s="153"/>
    </row>
    <row r="82" spans="1:13" x14ac:dyDescent="0.3">
      <c r="A82" s="37" t="s">
        <v>86</v>
      </c>
      <c r="B82" s="3" t="s">
        <v>469</v>
      </c>
      <c r="C82" s="96">
        <v>75.86</v>
      </c>
      <c r="D82" s="76" t="s">
        <v>186</v>
      </c>
      <c r="E82" s="76" t="s">
        <v>411</v>
      </c>
      <c r="F82" s="76"/>
      <c r="G82" s="76" t="s">
        <v>455</v>
      </c>
      <c r="H82" s="76" t="s">
        <v>501</v>
      </c>
      <c r="I82" s="76"/>
      <c r="J82" s="2" t="s">
        <v>540</v>
      </c>
      <c r="K82" s="2"/>
      <c r="L82" s="54"/>
      <c r="M82" s="153"/>
    </row>
    <row r="83" spans="1:13" x14ac:dyDescent="0.3">
      <c r="A83" s="37" t="s">
        <v>84</v>
      </c>
      <c r="B83" s="3" t="s">
        <v>468</v>
      </c>
      <c r="C83" s="96">
        <v>47.5</v>
      </c>
      <c r="D83" s="76" t="s">
        <v>186</v>
      </c>
      <c r="E83" s="76" t="s">
        <v>411</v>
      </c>
      <c r="F83" s="76"/>
      <c r="G83" s="76" t="s">
        <v>455</v>
      </c>
      <c r="H83" s="76" t="s">
        <v>501</v>
      </c>
      <c r="I83" s="76"/>
      <c r="J83" s="2" t="s">
        <v>540</v>
      </c>
      <c r="K83" s="2"/>
      <c r="L83" s="54"/>
      <c r="M83" s="153"/>
    </row>
    <row r="84" spans="1:13" x14ac:dyDescent="0.3">
      <c r="A84" s="37" t="s">
        <v>88</v>
      </c>
      <c r="B84" s="3" t="s">
        <v>470</v>
      </c>
      <c r="C84" s="96">
        <v>80.83</v>
      </c>
      <c r="D84" s="76" t="s">
        <v>186</v>
      </c>
      <c r="E84" s="76" t="s">
        <v>411</v>
      </c>
      <c r="F84" s="76"/>
      <c r="G84" s="76" t="s">
        <v>455</v>
      </c>
      <c r="H84" s="76" t="s">
        <v>501</v>
      </c>
      <c r="I84" s="76"/>
      <c r="J84" s="2" t="s">
        <v>540</v>
      </c>
      <c r="K84" s="2"/>
      <c r="L84" s="54"/>
      <c r="M84" s="153"/>
    </row>
    <row r="85" spans="1:13" x14ac:dyDescent="0.3">
      <c r="A85" s="37" t="s">
        <v>140</v>
      </c>
      <c r="B85" s="3" t="s">
        <v>465</v>
      </c>
      <c r="C85" s="96">
        <v>29.07</v>
      </c>
      <c r="D85" s="76" t="s">
        <v>186</v>
      </c>
      <c r="E85" s="76" t="s">
        <v>411</v>
      </c>
      <c r="F85" s="76"/>
      <c r="G85" s="76" t="s">
        <v>455</v>
      </c>
      <c r="H85" s="76"/>
      <c r="I85" s="76"/>
      <c r="J85" s="2" t="s">
        <v>542</v>
      </c>
      <c r="K85" s="2"/>
      <c r="L85" s="3"/>
      <c r="M85" s="153"/>
    </row>
    <row r="86" spans="1:13" x14ac:dyDescent="0.3">
      <c r="A86" s="37" t="s">
        <v>479</v>
      </c>
      <c r="B86" s="3" t="s">
        <v>480</v>
      </c>
      <c r="C86" s="96">
        <v>62.7</v>
      </c>
      <c r="D86" s="76" t="s">
        <v>186</v>
      </c>
      <c r="E86" s="76" t="s">
        <v>411</v>
      </c>
      <c r="F86" s="76"/>
      <c r="G86" s="76" t="s">
        <v>455</v>
      </c>
      <c r="H86" s="76"/>
      <c r="I86" s="76"/>
      <c r="J86" s="2" t="s">
        <v>540</v>
      </c>
      <c r="K86" s="2"/>
      <c r="L86" s="54"/>
      <c r="M86" s="153"/>
    </row>
    <row r="87" spans="1:13" x14ac:dyDescent="0.3">
      <c r="A87" s="37" t="s">
        <v>139</v>
      </c>
      <c r="B87" s="3" t="s">
        <v>464</v>
      </c>
      <c r="C87" s="96">
        <v>46.79</v>
      </c>
      <c r="D87" s="76" t="s">
        <v>186</v>
      </c>
      <c r="E87" s="76" t="s">
        <v>411</v>
      </c>
      <c r="F87" s="76"/>
      <c r="G87" s="76" t="s">
        <v>455</v>
      </c>
      <c r="H87" s="76"/>
      <c r="I87" s="76"/>
      <c r="J87" s="2" t="s">
        <v>542</v>
      </c>
      <c r="K87" s="2"/>
      <c r="L87" s="3"/>
      <c r="M87" s="153"/>
    </row>
    <row r="88" spans="1:13" x14ac:dyDescent="0.3">
      <c r="A88" s="37" t="s">
        <v>138</v>
      </c>
      <c r="B88" s="3" t="s">
        <v>463</v>
      </c>
      <c r="C88" s="96">
        <v>53.88</v>
      </c>
      <c r="D88" s="76" t="s">
        <v>186</v>
      </c>
      <c r="E88" s="76" t="s">
        <v>411</v>
      </c>
      <c r="F88" s="76"/>
      <c r="G88" s="76" t="s">
        <v>455</v>
      </c>
      <c r="H88" s="76"/>
      <c r="I88" s="76"/>
      <c r="J88" s="2" t="s">
        <v>542</v>
      </c>
      <c r="K88" s="2"/>
      <c r="L88" s="3"/>
      <c r="M88" s="153"/>
    </row>
    <row r="89" spans="1:13" x14ac:dyDescent="0.3">
      <c r="A89" s="37" t="s">
        <v>141</v>
      </c>
      <c r="B89" s="3" t="s">
        <v>466</v>
      </c>
      <c r="C89" s="96">
        <v>34.03</v>
      </c>
      <c r="D89" s="76" t="s">
        <v>186</v>
      </c>
      <c r="E89" s="76" t="s">
        <v>411</v>
      </c>
      <c r="F89" s="76"/>
      <c r="G89" s="76" t="s">
        <v>455</v>
      </c>
      <c r="H89" s="76"/>
      <c r="I89" s="76"/>
      <c r="J89" s="2" t="s">
        <v>542</v>
      </c>
      <c r="K89" s="2"/>
      <c r="L89" s="3"/>
      <c r="M89" s="153"/>
    </row>
    <row r="90" spans="1:13" x14ac:dyDescent="0.3">
      <c r="A90" s="37" t="s">
        <v>142</v>
      </c>
      <c r="B90" s="3" t="s">
        <v>467</v>
      </c>
      <c r="C90" s="96">
        <v>55.3</v>
      </c>
      <c r="D90" s="76" t="s">
        <v>186</v>
      </c>
      <c r="E90" s="76" t="s">
        <v>411</v>
      </c>
      <c r="F90" s="76"/>
      <c r="G90" s="76" t="s">
        <v>455</v>
      </c>
      <c r="H90" s="76"/>
      <c r="I90" s="76"/>
      <c r="J90" s="2" t="s">
        <v>542</v>
      </c>
      <c r="K90" s="2"/>
      <c r="L90" s="3"/>
      <c r="M90" s="153"/>
    </row>
    <row r="91" spans="1:13" ht="33" x14ac:dyDescent="0.3">
      <c r="A91" s="37" t="s">
        <v>69</v>
      </c>
      <c r="B91" s="3" t="s">
        <v>450</v>
      </c>
      <c r="C91" s="96">
        <v>82.95</v>
      </c>
      <c r="D91" s="76" t="s">
        <v>186</v>
      </c>
      <c r="E91" s="76" t="s">
        <v>411</v>
      </c>
      <c r="F91" s="76"/>
      <c r="G91" s="76" t="s">
        <v>455</v>
      </c>
      <c r="H91" s="76"/>
      <c r="I91" s="76"/>
      <c r="J91" s="2" t="s">
        <v>542</v>
      </c>
      <c r="K91" s="2"/>
      <c r="L91" s="3" t="s">
        <v>93</v>
      </c>
      <c r="M91" s="153"/>
    </row>
    <row r="92" spans="1:13" ht="33" x14ac:dyDescent="0.3">
      <c r="A92" s="37" t="s">
        <v>73</v>
      </c>
      <c r="B92" s="3" t="s">
        <v>451</v>
      </c>
      <c r="C92" s="96">
        <v>62.7</v>
      </c>
      <c r="D92" s="76" t="s">
        <v>186</v>
      </c>
      <c r="E92" s="76" t="s">
        <v>411</v>
      </c>
      <c r="F92" s="76"/>
      <c r="G92" s="76" t="s">
        <v>455</v>
      </c>
      <c r="H92" s="76"/>
      <c r="I92" s="76"/>
      <c r="J92" s="2" t="s">
        <v>542</v>
      </c>
      <c r="K92" s="2"/>
      <c r="L92" s="3" t="s">
        <v>97</v>
      </c>
      <c r="M92" s="153"/>
    </row>
    <row r="93" spans="1:13" ht="33" x14ac:dyDescent="0.3">
      <c r="A93" s="37" t="s">
        <v>68</v>
      </c>
      <c r="B93" s="3" t="s">
        <v>503</v>
      </c>
      <c r="C93" s="96">
        <v>74.45</v>
      </c>
      <c r="D93" s="76" t="s">
        <v>186</v>
      </c>
      <c r="E93" s="76" t="s">
        <v>411</v>
      </c>
      <c r="F93" s="76"/>
      <c r="G93" s="76" t="s">
        <v>455</v>
      </c>
      <c r="H93" s="76"/>
      <c r="I93" s="76"/>
      <c r="J93" s="2" t="s">
        <v>542</v>
      </c>
      <c r="K93" s="2"/>
      <c r="L93" s="3" t="s">
        <v>92</v>
      </c>
      <c r="M93" s="153"/>
    </row>
    <row r="94" spans="1:13" ht="33" x14ac:dyDescent="0.3">
      <c r="A94" s="37" t="s">
        <v>74</v>
      </c>
      <c r="B94" s="3" t="s">
        <v>449</v>
      </c>
      <c r="C94" s="96">
        <v>95.01</v>
      </c>
      <c r="D94" s="76" t="s">
        <v>186</v>
      </c>
      <c r="E94" s="76" t="s">
        <v>411</v>
      </c>
      <c r="F94" s="76"/>
      <c r="G94" s="76" t="s">
        <v>455</v>
      </c>
      <c r="H94" s="76"/>
      <c r="I94" s="76"/>
      <c r="J94" s="2" t="s">
        <v>542</v>
      </c>
      <c r="K94" s="2"/>
      <c r="L94" s="3" t="s">
        <v>98</v>
      </c>
      <c r="M94" s="157" t="s">
        <v>425</v>
      </c>
    </row>
    <row r="95" spans="1:13" ht="33" x14ac:dyDescent="0.3">
      <c r="A95" s="37" t="s">
        <v>75</v>
      </c>
      <c r="B95" s="3" t="s">
        <v>452</v>
      </c>
      <c r="C95" s="96">
        <v>120.53</v>
      </c>
      <c r="D95" s="76" t="s">
        <v>186</v>
      </c>
      <c r="E95" s="76" t="s">
        <v>411</v>
      </c>
      <c r="F95" s="76"/>
      <c r="G95" s="76" t="s">
        <v>455</v>
      </c>
      <c r="H95" s="76"/>
      <c r="I95" s="76"/>
      <c r="J95" s="2" t="s">
        <v>543</v>
      </c>
      <c r="K95" s="2"/>
      <c r="L95" s="3" t="s">
        <v>99</v>
      </c>
      <c r="M95" s="157" t="s">
        <v>425</v>
      </c>
    </row>
    <row r="96" spans="1:13" ht="33" x14ac:dyDescent="0.3">
      <c r="A96" s="37" t="s">
        <v>67</v>
      </c>
      <c r="B96" s="3" t="s">
        <v>448</v>
      </c>
      <c r="C96" s="96">
        <v>31.35</v>
      </c>
      <c r="D96" s="76" t="s">
        <v>186</v>
      </c>
      <c r="E96" s="76" t="s">
        <v>411</v>
      </c>
      <c r="F96" s="76"/>
      <c r="G96" s="76" t="s">
        <v>455</v>
      </c>
      <c r="H96" s="76"/>
      <c r="I96" s="76"/>
      <c r="J96" s="2" t="s">
        <v>542</v>
      </c>
      <c r="K96" s="2"/>
      <c r="L96" s="3" t="s">
        <v>91</v>
      </c>
      <c r="M96" s="157" t="s">
        <v>425</v>
      </c>
    </row>
    <row r="97" spans="1:13" x14ac:dyDescent="0.3">
      <c r="A97" s="37" t="s">
        <v>481</v>
      </c>
      <c r="B97" s="3" t="s">
        <v>482</v>
      </c>
      <c r="C97" s="96">
        <v>62.7</v>
      </c>
      <c r="D97" s="76" t="s">
        <v>186</v>
      </c>
      <c r="E97" s="76" t="s">
        <v>411</v>
      </c>
      <c r="F97" s="76"/>
      <c r="G97" s="76"/>
      <c r="H97" s="76"/>
      <c r="I97" s="76"/>
      <c r="J97" s="2" t="s">
        <v>540</v>
      </c>
      <c r="K97" s="2"/>
      <c r="L97" s="54"/>
      <c r="M97" s="153"/>
    </row>
    <row r="98" spans="1:13" x14ac:dyDescent="0.3">
      <c r="A98" s="37" t="s">
        <v>87</v>
      </c>
      <c r="B98" s="3" t="s">
        <v>473</v>
      </c>
      <c r="C98" s="96">
        <v>60.27</v>
      </c>
      <c r="D98" s="76" t="s">
        <v>186</v>
      </c>
      <c r="E98" s="76" t="s">
        <v>411</v>
      </c>
      <c r="F98" s="76"/>
      <c r="G98" s="76"/>
      <c r="H98" s="76"/>
      <c r="I98" s="76"/>
      <c r="J98" s="2" t="s">
        <v>540</v>
      </c>
      <c r="K98" s="2"/>
      <c r="L98" s="54"/>
      <c r="M98" s="153"/>
    </row>
    <row r="99" spans="1:13" x14ac:dyDescent="0.3">
      <c r="A99" s="37" t="s">
        <v>83</v>
      </c>
      <c r="B99" s="3" t="s">
        <v>471</v>
      </c>
      <c r="C99" s="96">
        <v>38.29</v>
      </c>
      <c r="D99" s="76" t="s">
        <v>186</v>
      </c>
      <c r="E99" s="76" t="s">
        <v>411</v>
      </c>
      <c r="F99" s="76"/>
      <c r="G99" s="76"/>
      <c r="H99" s="76"/>
      <c r="I99" s="76"/>
      <c r="J99" s="2" t="s">
        <v>540</v>
      </c>
      <c r="K99" s="2"/>
      <c r="L99" s="54"/>
      <c r="M99" s="153"/>
    </row>
    <row r="100" spans="1:13" ht="33" x14ac:dyDescent="0.3">
      <c r="A100" s="37" t="s">
        <v>89</v>
      </c>
      <c r="B100" s="3" t="s">
        <v>107</v>
      </c>
      <c r="C100" s="96">
        <v>84.37</v>
      </c>
      <c r="D100" s="76" t="s">
        <v>186</v>
      </c>
      <c r="E100" s="76" t="s">
        <v>411</v>
      </c>
      <c r="F100" s="76"/>
      <c r="G100" s="76"/>
      <c r="H100" s="76"/>
      <c r="I100" s="76"/>
      <c r="J100" s="2" t="s">
        <v>540</v>
      </c>
      <c r="K100" s="2"/>
      <c r="L100" s="54"/>
      <c r="M100" s="153"/>
    </row>
    <row r="101" spans="1:13" ht="33" x14ac:dyDescent="0.3">
      <c r="A101" s="37" t="s">
        <v>85</v>
      </c>
      <c r="B101" s="3" t="s">
        <v>472</v>
      </c>
      <c r="C101" s="96">
        <v>67.36</v>
      </c>
      <c r="D101" s="76" t="s">
        <v>186</v>
      </c>
      <c r="E101" s="76" t="s">
        <v>411</v>
      </c>
      <c r="F101" s="76"/>
      <c r="G101" s="76"/>
      <c r="H101" s="76"/>
      <c r="I101" s="76"/>
      <c r="J101" s="2" t="s">
        <v>540</v>
      </c>
      <c r="K101" s="2"/>
      <c r="L101" s="54"/>
      <c r="M101" s="153"/>
    </row>
    <row r="102" spans="1:13" ht="33" x14ac:dyDescent="0.3">
      <c r="A102" s="37" t="s">
        <v>78</v>
      </c>
      <c r="B102" s="3" t="s">
        <v>462</v>
      </c>
      <c r="C102" s="96">
        <v>85.08</v>
      </c>
      <c r="D102" s="76" t="s">
        <v>186</v>
      </c>
      <c r="E102" s="76" t="s">
        <v>411</v>
      </c>
      <c r="F102" s="76"/>
      <c r="G102" s="76"/>
      <c r="H102" s="76"/>
      <c r="I102" s="76"/>
      <c r="J102" s="2" t="s">
        <v>542</v>
      </c>
      <c r="K102" s="2"/>
      <c r="L102" s="3" t="s">
        <v>102</v>
      </c>
      <c r="M102" s="153"/>
    </row>
    <row r="103" spans="1:13" ht="33" x14ac:dyDescent="0.3">
      <c r="A103" s="37" t="s">
        <v>70</v>
      </c>
      <c r="B103" s="3" t="s">
        <v>444</v>
      </c>
      <c r="C103" s="96">
        <v>25.52</v>
      </c>
      <c r="D103" s="76" t="s">
        <v>186</v>
      </c>
      <c r="E103" s="76" t="s">
        <v>411</v>
      </c>
      <c r="F103" s="76"/>
      <c r="G103" s="76"/>
      <c r="H103" s="76"/>
      <c r="I103" s="76"/>
      <c r="J103" s="2" t="s">
        <v>544</v>
      </c>
      <c r="K103" s="2"/>
      <c r="L103" s="54" t="s">
        <v>94</v>
      </c>
      <c r="M103" s="153"/>
    </row>
    <row r="104" spans="1:13" x14ac:dyDescent="0.3">
      <c r="A104" s="37" t="s">
        <v>477</v>
      </c>
      <c r="B104" s="3" t="s">
        <v>478</v>
      </c>
      <c r="C104" s="96">
        <v>38.29</v>
      </c>
      <c r="D104" s="76" t="s">
        <v>186</v>
      </c>
      <c r="E104" s="76" t="s">
        <v>411</v>
      </c>
      <c r="F104" s="76"/>
      <c r="G104" s="76"/>
      <c r="H104" s="76"/>
      <c r="I104" s="76"/>
      <c r="J104" s="2" t="s">
        <v>540</v>
      </c>
      <c r="K104" s="2"/>
      <c r="L104" s="54"/>
      <c r="M104" s="153"/>
    </row>
    <row r="105" spans="1:13" ht="33" x14ac:dyDescent="0.3">
      <c r="A105" s="37" t="s">
        <v>77</v>
      </c>
      <c r="B105" s="3" t="s">
        <v>457</v>
      </c>
      <c r="C105" s="96">
        <v>61.68</v>
      </c>
      <c r="D105" s="76" t="s">
        <v>186</v>
      </c>
      <c r="E105" s="76" t="s">
        <v>411</v>
      </c>
      <c r="F105" s="76"/>
      <c r="G105" s="76"/>
      <c r="H105" s="76"/>
      <c r="I105" s="76"/>
      <c r="J105" s="2" t="s">
        <v>542</v>
      </c>
      <c r="K105" s="2"/>
      <c r="L105" s="3" t="s">
        <v>101</v>
      </c>
      <c r="M105" s="153"/>
    </row>
    <row r="106" spans="1:13" ht="33" x14ac:dyDescent="0.3">
      <c r="A106" s="37" t="s">
        <v>72</v>
      </c>
      <c r="B106" s="3" t="s">
        <v>446</v>
      </c>
      <c r="C106" s="96">
        <v>61.68</v>
      </c>
      <c r="D106" s="76" t="s">
        <v>186</v>
      </c>
      <c r="E106" s="76" t="s">
        <v>411</v>
      </c>
      <c r="F106" s="76"/>
      <c r="G106" s="76"/>
      <c r="H106" s="76"/>
      <c r="I106" s="76"/>
      <c r="J106" s="2" t="s">
        <v>544</v>
      </c>
      <c r="K106" s="2"/>
      <c r="L106" s="3" t="s">
        <v>96</v>
      </c>
      <c r="M106" s="153"/>
    </row>
    <row r="107" spans="1:13" ht="33" x14ac:dyDescent="0.3">
      <c r="A107" s="37" t="s">
        <v>76</v>
      </c>
      <c r="B107" s="3" t="s">
        <v>453</v>
      </c>
      <c r="C107" s="96">
        <v>48.92</v>
      </c>
      <c r="D107" s="76" t="s">
        <v>186</v>
      </c>
      <c r="E107" s="76" t="s">
        <v>411</v>
      </c>
      <c r="F107" s="76"/>
      <c r="G107" s="76"/>
      <c r="H107" s="76"/>
      <c r="I107" s="76"/>
      <c r="J107" s="2" t="s">
        <v>542</v>
      </c>
      <c r="K107" s="2"/>
      <c r="L107" s="3" t="s">
        <v>100</v>
      </c>
      <c r="M107" s="153"/>
    </row>
    <row r="108" spans="1:13" ht="33" x14ac:dyDescent="0.3">
      <c r="A108" s="37" t="s">
        <v>71</v>
      </c>
      <c r="B108" s="3" t="s">
        <v>445</v>
      </c>
      <c r="C108" s="96">
        <v>51.76</v>
      </c>
      <c r="D108" s="76" t="s">
        <v>186</v>
      </c>
      <c r="E108" s="76" t="s">
        <v>411</v>
      </c>
      <c r="F108" s="76"/>
      <c r="G108" s="76"/>
      <c r="H108" s="76"/>
      <c r="I108" s="76"/>
      <c r="J108" s="2" t="s">
        <v>544</v>
      </c>
      <c r="K108" s="2"/>
      <c r="L108" s="3" t="s">
        <v>95</v>
      </c>
      <c r="M108" s="153"/>
    </row>
    <row r="109" spans="1:13" x14ac:dyDescent="0.3">
      <c r="A109" s="37" t="s">
        <v>144</v>
      </c>
      <c r="B109" s="3" t="s">
        <v>440</v>
      </c>
      <c r="C109" s="96">
        <v>141.80000000000001</v>
      </c>
      <c r="D109" s="76" t="s">
        <v>186</v>
      </c>
      <c r="E109" s="76" t="s">
        <v>411</v>
      </c>
      <c r="F109" s="76"/>
      <c r="G109" s="76"/>
      <c r="H109" s="76"/>
      <c r="I109" s="76"/>
      <c r="J109" s="2" t="s">
        <v>543</v>
      </c>
      <c r="K109" s="2"/>
      <c r="L109" s="54"/>
      <c r="M109" s="153"/>
    </row>
    <row r="110" spans="1:13" x14ac:dyDescent="0.3">
      <c r="A110" s="37" t="s">
        <v>143</v>
      </c>
      <c r="B110" s="3" t="s">
        <v>439</v>
      </c>
      <c r="C110" s="96">
        <v>80.83</v>
      </c>
      <c r="D110" s="76" t="s">
        <v>186</v>
      </c>
      <c r="E110" s="76" t="s">
        <v>411</v>
      </c>
      <c r="F110" s="76"/>
      <c r="G110" s="76"/>
      <c r="H110" s="76"/>
      <c r="I110" s="76"/>
      <c r="J110" s="2" t="s">
        <v>543</v>
      </c>
      <c r="K110" s="2"/>
      <c r="L110" s="54"/>
      <c r="M110" s="153"/>
    </row>
    <row r="111" spans="1:13" ht="33" x14ac:dyDescent="0.3">
      <c r="A111" s="37" t="s">
        <v>475</v>
      </c>
      <c r="B111" s="3" t="s">
        <v>476</v>
      </c>
      <c r="C111" s="96">
        <v>25.52</v>
      </c>
      <c r="D111" s="76" t="s">
        <v>186</v>
      </c>
      <c r="E111" s="76" t="s">
        <v>411</v>
      </c>
      <c r="F111" s="76"/>
      <c r="G111" s="76"/>
      <c r="H111" s="76"/>
      <c r="I111" s="76"/>
      <c r="J111" s="2" t="s">
        <v>540</v>
      </c>
      <c r="K111" s="2"/>
      <c r="L111" s="3" t="s">
        <v>474</v>
      </c>
      <c r="M111" s="153"/>
    </row>
    <row r="112" spans="1:13" x14ac:dyDescent="0.3">
      <c r="A112" s="37" t="s">
        <v>130</v>
      </c>
      <c r="B112" s="3" t="s">
        <v>399</v>
      </c>
      <c r="C112" s="96">
        <v>40.28</v>
      </c>
      <c r="D112" s="2" t="s">
        <v>181</v>
      </c>
      <c r="E112" s="2" t="s">
        <v>398</v>
      </c>
      <c r="F112" s="2"/>
      <c r="G112" s="2" t="s">
        <v>455</v>
      </c>
      <c r="H112" s="2"/>
      <c r="I112" s="2"/>
      <c r="J112" s="2"/>
      <c r="K112" s="73"/>
      <c r="L112" s="54" t="s">
        <v>406</v>
      </c>
      <c r="M112" s="59"/>
    </row>
    <row r="113" spans="1:13" x14ac:dyDescent="0.3">
      <c r="A113" s="37" t="s">
        <v>135</v>
      </c>
      <c r="B113" s="3" t="s">
        <v>500</v>
      </c>
      <c r="C113" s="96">
        <v>69.12</v>
      </c>
      <c r="D113" s="2" t="s">
        <v>181</v>
      </c>
      <c r="E113" s="2" t="s">
        <v>434</v>
      </c>
      <c r="F113" s="2"/>
      <c r="G113" s="2"/>
      <c r="H113" s="2"/>
      <c r="I113" s="2"/>
      <c r="J113" s="2"/>
      <c r="K113" s="73"/>
      <c r="L113" s="54"/>
      <c r="M113" s="153"/>
    </row>
    <row r="114" spans="1:13" x14ac:dyDescent="0.3">
      <c r="A114" s="37" t="s">
        <v>133</v>
      </c>
      <c r="B114" s="3" t="s">
        <v>183</v>
      </c>
      <c r="C114" s="96">
        <v>69.12</v>
      </c>
      <c r="D114" s="2" t="s">
        <v>181</v>
      </c>
      <c r="E114" s="2" t="s">
        <v>434</v>
      </c>
      <c r="F114" s="2"/>
      <c r="G114" s="2"/>
      <c r="H114" s="2"/>
      <c r="I114" s="2"/>
      <c r="J114" s="2"/>
      <c r="K114" s="73"/>
      <c r="L114" s="54"/>
      <c r="M114" s="153"/>
    </row>
    <row r="115" spans="1:13" ht="33" x14ac:dyDescent="0.3">
      <c r="A115" s="37" t="s">
        <v>363</v>
      </c>
      <c r="B115" s="3" t="s">
        <v>367</v>
      </c>
      <c r="C115" s="96">
        <v>28.81</v>
      </c>
      <c r="D115" s="2" t="s">
        <v>181</v>
      </c>
      <c r="E115" s="2" t="s">
        <v>361</v>
      </c>
      <c r="F115" s="2"/>
      <c r="G115" s="2" t="s">
        <v>502</v>
      </c>
      <c r="H115" s="2"/>
      <c r="I115" s="2"/>
      <c r="J115" s="2"/>
      <c r="K115" s="73"/>
      <c r="L115" s="54" t="s">
        <v>372</v>
      </c>
      <c r="M115" s="59"/>
    </row>
    <row r="116" spans="1:13" ht="33" x14ac:dyDescent="0.3">
      <c r="A116" s="37" t="s">
        <v>137</v>
      </c>
      <c r="B116" s="3" t="s">
        <v>366</v>
      </c>
      <c r="C116" s="96">
        <v>30.82</v>
      </c>
      <c r="D116" s="2" t="s">
        <v>181</v>
      </c>
      <c r="E116" s="2" t="s">
        <v>361</v>
      </c>
      <c r="F116" s="2"/>
      <c r="G116" s="2" t="s">
        <v>502</v>
      </c>
      <c r="H116" s="2"/>
      <c r="I116" s="2"/>
      <c r="J116" s="2"/>
      <c r="K116" s="73"/>
      <c r="L116" s="54" t="s">
        <v>371</v>
      </c>
      <c r="M116" s="59"/>
    </row>
    <row r="117" spans="1:13" x14ac:dyDescent="0.3">
      <c r="A117" s="37" t="s">
        <v>109</v>
      </c>
      <c r="B117" s="3" t="s">
        <v>185</v>
      </c>
      <c r="C117" s="96">
        <v>29.48</v>
      </c>
      <c r="D117" s="2" t="s">
        <v>181</v>
      </c>
      <c r="E117" s="2" t="s">
        <v>361</v>
      </c>
      <c r="F117" s="2"/>
      <c r="G117" s="2" t="s">
        <v>501</v>
      </c>
      <c r="H117" s="2"/>
      <c r="I117" s="2"/>
      <c r="J117" s="2"/>
      <c r="K117" s="73"/>
      <c r="L117" s="54" t="s">
        <v>368</v>
      </c>
      <c r="M117" s="59"/>
    </row>
    <row r="118" spans="1:13" ht="33" x14ac:dyDescent="0.3">
      <c r="A118" s="37" t="s">
        <v>362</v>
      </c>
      <c r="B118" s="3" t="s">
        <v>364</v>
      </c>
      <c r="C118" s="96">
        <v>28.81</v>
      </c>
      <c r="D118" s="2" t="s">
        <v>181</v>
      </c>
      <c r="E118" s="2" t="s">
        <v>361</v>
      </c>
      <c r="F118" s="2"/>
      <c r="G118" s="2" t="s">
        <v>501</v>
      </c>
      <c r="H118" s="2"/>
      <c r="I118" s="2"/>
      <c r="J118" s="2"/>
      <c r="K118" s="73"/>
      <c r="L118" s="54" t="s">
        <v>370</v>
      </c>
      <c r="M118" s="59"/>
    </row>
    <row r="119" spans="1:13" ht="33" x14ac:dyDescent="0.3">
      <c r="A119" s="37" t="s">
        <v>136</v>
      </c>
      <c r="B119" s="3" t="s">
        <v>365</v>
      </c>
      <c r="C119" s="96">
        <v>26.13</v>
      </c>
      <c r="D119" s="2" t="s">
        <v>181</v>
      </c>
      <c r="E119" s="2" t="s">
        <v>361</v>
      </c>
      <c r="F119" s="2"/>
      <c r="G119" s="2" t="s">
        <v>501</v>
      </c>
      <c r="H119" s="2"/>
      <c r="I119" s="2"/>
      <c r="J119" s="2"/>
      <c r="K119" s="73"/>
      <c r="L119" s="54" t="s">
        <v>369</v>
      </c>
      <c r="M119" s="59"/>
    </row>
    <row r="120" spans="1:13" ht="82.5" x14ac:dyDescent="0.3">
      <c r="A120" s="37" t="s">
        <v>121</v>
      </c>
      <c r="B120" s="3" t="s">
        <v>416</v>
      </c>
      <c r="C120" s="96">
        <v>48</v>
      </c>
      <c r="D120" s="2" t="s">
        <v>181</v>
      </c>
      <c r="E120" s="2" t="s">
        <v>423</v>
      </c>
      <c r="F120" s="2"/>
      <c r="G120" s="2"/>
      <c r="H120" s="2"/>
      <c r="I120" s="2"/>
      <c r="J120" s="2" t="s">
        <v>542</v>
      </c>
      <c r="K120" s="73"/>
      <c r="L120" s="54" t="s">
        <v>122</v>
      </c>
      <c r="M120" s="153"/>
    </row>
    <row r="122" spans="1:13" ht="18" x14ac:dyDescent="0.3">
      <c r="A122" s="68" t="s">
        <v>435</v>
      </c>
    </row>
    <row r="123" spans="1:13" ht="33" x14ac:dyDescent="0.3">
      <c r="A123" s="81" t="s">
        <v>298</v>
      </c>
      <c r="B123" s="58" t="s">
        <v>314</v>
      </c>
      <c r="C123" s="97">
        <v>40</v>
      </c>
      <c r="D123" s="83"/>
      <c r="E123" s="83"/>
      <c r="F123" s="83"/>
      <c r="G123" s="83"/>
      <c r="H123" s="83"/>
      <c r="I123" s="83"/>
      <c r="J123" s="84"/>
      <c r="K123" s="139" t="s">
        <v>547</v>
      </c>
      <c r="L123" s="58"/>
      <c r="M123" s="153" t="s">
        <v>436</v>
      </c>
    </row>
    <row r="124" spans="1:13" x14ac:dyDescent="0.3">
      <c r="A124" s="81" t="s">
        <v>168</v>
      </c>
      <c r="B124" s="58" t="s">
        <v>405</v>
      </c>
      <c r="C124" s="97">
        <v>9.6</v>
      </c>
      <c r="D124" s="84"/>
      <c r="E124" s="84"/>
      <c r="F124" s="84"/>
      <c r="G124" s="84"/>
      <c r="H124" s="84"/>
      <c r="I124" s="84"/>
      <c r="J124" s="84"/>
      <c r="K124" s="76" t="s">
        <v>120</v>
      </c>
      <c r="L124" s="58"/>
      <c r="M124" s="153" t="s">
        <v>402</v>
      </c>
    </row>
  </sheetData>
  <autoFilter ref="A1:M120"/>
  <sortState ref="A2:M119">
    <sortCondition ref="E2:E119"/>
    <sortCondition ref="F2:F119"/>
    <sortCondition ref="G2:G119"/>
    <sortCondition ref="H2:H119"/>
    <sortCondition ref="A2:A119"/>
  </sortState>
  <conditionalFormatting sqref="I119:I120">
    <cfRule type="cellIs" dxfId="18" priority="3" operator="equal">
      <formula>"NON"</formula>
    </cfRule>
    <cfRule type="cellIs" dxfId="17" priority="4" operator="equal">
      <formula>"OUI"</formula>
    </cfRule>
  </conditionalFormatting>
  <pageMargins left="0.7" right="0.7" top="0.75" bottom="0.75" header="0.3" footer="0.3"/>
  <pageSetup paperSize="9" scale="19" orientation="portrait" verticalDpi="597"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zoomScale="60" zoomScaleNormal="60" workbookViewId="0">
      <selection activeCell="F22" sqref="F22:F24"/>
    </sheetView>
  </sheetViews>
  <sheetFormatPr baseColWidth="10" defaultRowHeight="16.5" x14ac:dyDescent="0.3"/>
  <cols>
    <col min="1" max="1" width="19.7109375" style="1" customWidth="1"/>
    <col min="2" max="2" width="73.140625" style="1" customWidth="1"/>
    <col min="3" max="3" width="11.42578125" style="80"/>
    <col min="4" max="4" width="27.5703125" style="1" bestFit="1" customWidth="1"/>
    <col min="5" max="5" width="27.5703125" style="80" customWidth="1"/>
    <col min="6" max="6" width="99.140625" style="1" customWidth="1"/>
    <col min="7" max="13" width="11.42578125" style="1"/>
    <col min="14" max="14" width="12.85546875" style="1" customWidth="1"/>
    <col min="15" max="15" width="43.140625" style="1" customWidth="1"/>
    <col min="16" max="16384" width="11.42578125" style="1"/>
  </cols>
  <sheetData>
    <row r="1" spans="1:6" ht="28.5" x14ac:dyDescent="0.3">
      <c r="A1" s="79" t="s">
        <v>65</v>
      </c>
      <c r="B1" s="77" t="s">
        <v>66</v>
      </c>
      <c r="C1" s="77" t="s">
        <v>438</v>
      </c>
      <c r="D1" s="79" t="s">
        <v>559</v>
      </c>
      <c r="E1" s="79" t="s">
        <v>565</v>
      </c>
      <c r="F1" s="79" t="s">
        <v>413</v>
      </c>
    </row>
    <row r="2" spans="1:6" ht="33" x14ac:dyDescent="0.3">
      <c r="A2" s="37" t="s">
        <v>2</v>
      </c>
      <c r="B2" s="3" t="s">
        <v>514</v>
      </c>
      <c r="C2" s="144">
        <v>3.5</v>
      </c>
      <c r="D2" s="107" t="s">
        <v>522</v>
      </c>
      <c r="E2" s="52" t="s">
        <v>566</v>
      </c>
      <c r="F2" s="59" t="s">
        <v>519</v>
      </c>
    </row>
    <row r="3" spans="1:6" x14ac:dyDescent="0.3">
      <c r="A3" s="37" t="s">
        <v>1</v>
      </c>
      <c r="B3" s="3" t="s">
        <v>277</v>
      </c>
      <c r="C3" s="144">
        <v>0.61</v>
      </c>
      <c r="D3" s="66" t="s">
        <v>521</v>
      </c>
      <c r="E3" s="52" t="s">
        <v>566</v>
      </c>
      <c r="F3" s="137" t="s">
        <v>520</v>
      </c>
    </row>
    <row r="4" spans="1:6" x14ac:dyDescent="0.3">
      <c r="A4" s="81" t="s">
        <v>3</v>
      </c>
      <c r="B4" s="58" t="s">
        <v>206</v>
      </c>
      <c r="C4" s="144">
        <v>10</v>
      </c>
      <c r="D4" s="66" t="s">
        <v>521</v>
      </c>
      <c r="E4" s="52" t="s">
        <v>566</v>
      </c>
      <c r="F4" s="169" t="s">
        <v>516</v>
      </c>
    </row>
    <row r="5" spans="1:6" ht="33" x14ac:dyDescent="0.3">
      <c r="A5" s="81" t="s">
        <v>6</v>
      </c>
      <c r="B5" s="58" t="s">
        <v>208</v>
      </c>
      <c r="C5" s="144">
        <v>22.6</v>
      </c>
      <c r="D5" s="35" t="s">
        <v>529</v>
      </c>
      <c r="E5" s="52" t="s">
        <v>566</v>
      </c>
      <c r="F5" s="170"/>
    </row>
    <row r="6" spans="1:6" ht="33" x14ac:dyDescent="0.3">
      <c r="A6" s="81" t="s">
        <v>4</v>
      </c>
      <c r="B6" s="58" t="s">
        <v>207</v>
      </c>
      <c r="C6" s="144">
        <v>38.5</v>
      </c>
      <c r="D6" s="35" t="s">
        <v>529</v>
      </c>
      <c r="E6" s="52" t="s">
        <v>566</v>
      </c>
      <c r="F6" s="170"/>
    </row>
    <row r="7" spans="1:6" ht="33" x14ac:dyDescent="0.3">
      <c r="A7" s="81" t="s">
        <v>5</v>
      </c>
      <c r="B7" s="58" t="s">
        <v>215</v>
      </c>
      <c r="C7" s="144">
        <v>43.5</v>
      </c>
      <c r="D7" s="35" t="s">
        <v>529</v>
      </c>
      <c r="E7" s="52" t="s">
        <v>566</v>
      </c>
      <c r="F7" s="170"/>
    </row>
    <row r="8" spans="1:6" x14ac:dyDescent="0.3">
      <c r="A8" s="81" t="s">
        <v>8</v>
      </c>
      <c r="B8" s="58" t="s">
        <v>201</v>
      </c>
      <c r="C8" s="144">
        <v>19.059999999999999</v>
      </c>
      <c r="D8" s="66" t="s">
        <v>530</v>
      </c>
      <c r="E8" s="76" t="s">
        <v>567</v>
      </c>
      <c r="F8" s="170"/>
    </row>
    <row r="9" spans="1:6" ht="33" x14ac:dyDescent="0.3">
      <c r="A9" s="81" t="s">
        <v>150</v>
      </c>
      <c r="B9" s="58" t="s">
        <v>199</v>
      </c>
      <c r="C9" s="144">
        <v>35</v>
      </c>
      <c r="D9" s="66" t="s">
        <v>530</v>
      </c>
      <c r="E9" s="76" t="s">
        <v>567</v>
      </c>
      <c r="F9" s="170"/>
    </row>
    <row r="10" spans="1:6" ht="33" x14ac:dyDescent="0.3">
      <c r="A10" s="81" t="s">
        <v>7</v>
      </c>
      <c r="B10" s="58" t="s">
        <v>200</v>
      </c>
      <c r="C10" s="144">
        <v>40</v>
      </c>
      <c r="D10" s="66" t="s">
        <v>530</v>
      </c>
      <c r="E10" s="76" t="s">
        <v>567</v>
      </c>
      <c r="F10" s="170"/>
    </row>
    <row r="11" spans="1:6" ht="33" x14ac:dyDescent="0.3">
      <c r="A11" s="81" t="s">
        <v>10</v>
      </c>
      <c r="B11" s="58" t="s">
        <v>214</v>
      </c>
      <c r="C11" s="144">
        <v>22.6</v>
      </c>
      <c r="D11" s="66" t="s">
        <v>538</v>
      </c>
      <c r="E11" s="76" t="s">
        <v>566</v>
      </c>
      <c r="F11" s="171"/>
    </row>
    <row r="12" spans="1:6" x14ac:dyDescent="0.3">
      <c r="A12" s="81" t="s">
        <v>149</v>
      </c>
      <c r="B12" s="58" t="s">
        <v>216</v>
      </c>
      <c r="C12" s="144">
        <v>5</v>
      </c>
      <c r="D12" s="35" t="s">
        <v>531</v>
      </c>
      <c r="E12" s="2" t="s">
        <v>568</v>
      </c>
      <c r="F12" s="36"/>
    </row>
    <row r="13" spans="1:6" x14ac:dyDescent="0.3">
      <c r="A13" s="81" t="s">
        <v>9</v>
      </c>
      <c r="B13" s="58" t="s">
        <v>422</v>
      </c>
      <c r="C13" s="145">
        <v>5</v>
      </c>
      <c r="D13" s="66" t="s">
        <v>530</v>
      </c>
      <c r="E13" s="76" t="s">
        <v>567</v>
      </c>
      <c r="F13" s="61" t="s">
        <v>517</v>
      </c>
    </row>
    <row r="14" spans="1:6" ht="33" x14ac:dyDescent="0.3">
      <c r="A14" s="81" t="s">
        <v>13</v>
      </c>
      <c r="B14" s="58" t="s">
        <v>191</v>
      </c>
      <c r="C14" s="144">
        <v>26.5</v>
      </c>
      <c r="D14" s="108" t="s">
        <v>530</v>
      </c>
      <c r="E14" s="57" t="s">
        <v>567</v>
      </c>
      <c r="F14" s="172" t="s">
        <v>639</v>
      </c>
    </row>
    <row r="15" spans="1:6" ht="33" x14ac:dyDescent="0.3">
      <c r="A15" s="81" t="s">
        <v>14</v>
      </c>
      <c r="B15" s="58" t="s">
        <v>192</v>
      </c>
      <c r="C15" s="144">
        <v>26.5</v>
      </c>
      <c r="D15" s="108" t="s">
        <v>530</v>
      </c>
      <c r="E15" s="57" t="s">
        <v>567</v>
      </c>
      <c r="F15" s="173"/>
    </row>
    <row r="16" spans="1:6" ht="33" x14ac:dyDescent="0.3">
      <c r="A16" s="81" t="s">
        <v>11</v>
      </c>
      <c r="B16" s="58" t="s">
        <v>189</v>
      </c>
      <c r="C16" s="144">
        <v>42.5</v>
      </c>
      <c r="D16" s="108" t="s">
        <v>530</v>
      </c>
      <c r="E16" s="57" t="s">
        <v>567</v>
      </c>
      <c r="F16" s="173"/>
    </row>
    <row r="17" spans="1:13" ht="33" x14ac:dyDescent="0.3">
      <c r="A17" s="81" t="s">
        <v>12</v>
      </c>
      <c r="B17" s="58" t="s">
        <v>190</v>
      </c>
      <c r="C17" s="144">
        <v>51.5</v>
      </c>
      <c r="D17" s="108" t="s">
        <v>530</v>
      </c>
      <c r="E17" s="57" t="s">
        <v>567</v>
      </c>
      <c r="F17" s="173"/>
    </row>
    <row r="18" spans="1:13" ht="33" x14ac:dyDescent="0.3">
      <c r="A18" s="81" t="s">
        <v>17</v>
      </c>
      <c r="B18" s="58" t="s">
        <v>195</v>
      </c>
      <c r="C18" s="144">
        <v>30</v>
      </c>
      <c r="D18" s="108" t="s">
        <v>529</v>
      </c>
      <c r="E18" s="57" t="s">
        <v>566</v>
      </c>
      <c r="F18" s="173"/>
    </row>
    <row r="19" spans="1:13" ht="33" x14ac:dyDescent="0.3">
      <c r="A19" s="81" t="s">
        <v>18</v>
      </c>
      <c r="B19" s="58" t="s">
        <v>19</v>
      </c>
      <c r="C19" s="144">
        <v>30</v>
      </c>
      <c r="D19" s="108" t="s">
        <v>529</v>
      </c>
      <c r="E19" s="57" t="s">
        <v>566</v>
      </c>
      <c r="F19" s="173"/>
    </row>
    <row r="20" spans="1:13" ht="33" x14ac:dyDescent="0.3">
      <c r="A20" s="81" t="s">
        <v>15</v>
      </c>
      <c r="B20" s="58" t="s">
        <v>193</v>
      </c>
      <c r="C20" s="144">
        <v>46</v>
      </c>
      <c r="D20" s="108" t="s">
        <v>529</v>
      </c>
      <c r="E20" s="57" t="s">
        <v>566</v>
      </c>
      <c r="F20" s="173"/>
    </row>
    <row r="21" spans="1:13" ht="33" x14ac:dyDescent="0.3">
      <c r="A21" s="81" t="s">
        <v>16</v>
      </c>
      <c r="B21" s="58" t="s">
        <v>194</v>
      </c>
      <c r="C21" s="144">
        <v>59.5</v>
      </c>
      <c r="D21" s="108" t="s">
        <v>529</v>
      </c>
      <c r="E21" s="57" t="s">
        <v>566</v>
      </c>
      <c r="F21" s="174"/>
    </row>
    <row r="22" spans="1:13" x14ac:dyDescent="0.3">
      <c r="A22" s="142" t="s">
        <v>8</v>
      </c>
      <c r="B22" s="65" t="s">
        <v>336</v>
      </c>
      <c r="C22" s="147">
        <v>19.059999999999999</v>
      </c>
      <c r="D22" s="2" t="s">
        <v>179</v>
      </c>
      <c r="E22" s="2" t="s">
        <v>568</v>
      </c>
      <c r="F22" s="175" t="s">
        <v>561</v>
      </c>
      <c r="G22" s="71"/>
      <c r="H22" s="71"/>
      <c r="I22" s="71"/>
      <c r="J22" s="71"/>
      <c r="K22" s="71"/>
      <c r="L22" s="70"/>
      <c r="M22" s="70"/>
    </row>
    <row r="23" spans="1:13" x14ac:dyDescent="0.3">
      <c r="A23" s="142" t="s">
        <v>62</v>
      </c>
      <c r="B23" s="58" t="s">
        <v>337</v>
      </c>
      <c r="C23" s="147">
        <v>35</v>
      </c>
      <c r="D23" s="2" t="s">
        <v>179</v>
      </c>
      <c r="E23" s="2" t="s">
        <v>568</v>
      </c>
      <c r="F23" s="176"/>
      <c r="G23" s="71"/>
      <c r="H23" s="71"/>
      <c r="I23" s="71"/>
      <c r="J23" s="71"/>
      <c r="K23" s="71"/>
      <c r="L23" s="70"/>
      <c r="M23" s="70"/>
    </row>
    <row r="24" spans="1:13" x14ac:dyDescent="0.3">
      <c r="A24" s="142" t="s">
        <v>63</v>
      </c>
      <c r="B24" s="58" t="s">
        <v>338</v>
      </c>
      <c r="C24" s="147">
        <v>40</v>
      </c>
      <c r="D24" s="2" t="s">
        <v>179</v>
      </c>
      <c r="E24" s="2" t="s">
        <v>568</v>
      </c>
      <c r="F24" s="177"/>
      <c r="G24" s="71"/>
      <c r="H24" s="71"/>
      <c r="I24" s="71"/>
      <c r="J24" s="71"/>
      <c r="K24" s="71"/>
      <c r="L24" s="70"/>
      <c r="M24" s="70"/>
    </row>
    <row r="25" spans="1:13" ht="33" x14ac:dyDescent="0.3">
      <c r="A25" s="142" t="s">
        <v>61</v>
      </c>
      <c r="B25" s="58" t="s">
        <v>382</v>
      </c>
      <c r="C25" s="147">
        <v>26.88</v>
      </c>
      <c r="D25" s="2" t="s">
        <v>179</v>
      </c>
      <c r="E25" s="2" t="s">
        <v>567</v>
      </c>
      <c r="F25" s="3" t="s">
        <v>562</v>
      </c>
      <c r="G25" s="71"/>
      <c r="H25" s="71"/>
      <c r="I25" s="71"/>
      <c r="J25" s="71"/>
      <c r="K25" s="71"/>
      <c r="L25" s="70"/>
      <c r="M25" s="70"/>
    </row>
    <row r="26" spans="1:13" ht="49.5" x14ac:dyDescent="0.3">
      <c r="A26" s="142" t="s">
        <v>198</v>
      </c>
      <c r="B26" s="58" t="s">
        <v>558</v>
      </c>
      <c r="C26" s="147">
        <v>41</v>
      </c>
      <c r="D26" s="2" t="s">
        <v>179</v>
      </c>
      <c r="E26" s="2" t="s">
        <v>569</v>
      </c>
      <c r="F26" s="67"/>
      <c r="G26" s="71"/>
      <c r="H26" s="71"/>
      <c r="I26" s="71"/>
      <c r="J26" s="71"/>
      <c r="K26" s="71"/>
      <c r="L26" s="70"/>
      <c r="M26" s="70"/>
    </row>
    <row r="27" spans="1:13" x14ac:dyDescent="0.3">
      <c r="A27" s="142" t="s">
        <v>358</v>
      </c>
      <c r="B27" s="58" t="s">
        <v>359</v>
      </c>
      <c r="C27" s="146" t="s">
        <v>564</v>
      </c>
      <c r="D27" s="2" t="s">
        <v>179</v>
      </c>
      <c r="E27" s="2" t="s">
        <v>568</v>
      </c>
      <c r="F27" s="67" t="s">
        <v>563</v>
      </c>
      <c r="G27" s="71"/>
      <c r="H27" s="71"/>
      <c r="I27" s="71"/>
      <c r="J27" s="71"/>
      <c r="K27" s="71"/>
      <c r="L27" s="70"/>
      <c r="M27" s="70"/>
    </row>
    <row r="28" spans="1:13" x14ac:dyDescent="0.3">
      <c r="A28" s="71"/>
      <c r="B28" s="70"/>
      <c r="C28" s="148"/>
      <c r="D28" s="71"/>
      <c r="F28" s="71"/>
      <c r="G28" s="71"/>
      <c r="H28" s="71"/>
      <c r="I28" s="71"/>
      <c r="J28" s="71"/>
      <c r="K28" s="71"/>
      <c r="L28" s="70"/>
      <c r="M28" s="70"/>
    </row>
    <row r="29" spans="1:13" x14ac:dyDescent="0.3">
      <c r="A29" s="106"/>
      <c r="B29" s="70"/>
      <c r="C29" s="148"/>
      <c r="D29" s="71"/>
      <c r="F29" s="71"/>
      <c r="G29" s="71"/>
      <c r="H29" s="71"/>
      <c r="I29" s="71"/>
      <c r="J29" s="71"/>
      <c r="K29" s="71"/>
      <c r="L29" s="70"/>
      <c r="M29" s="70"/>
    </row>
    <row r="30" spans="1:13" x14ac:dyDescent="0.3">
      <c r="B30" s="70"/>
      <c r="C30" s="148"/>
      <c r="D30" s="71"/>
      <c r="F30" s="71"/>
      <c r="G30" s="71"/>
      <c r="H30" s="71"/>
      <c r="I30" s="71"/>
      <c r="J30" s="71"/>
      <c r="K30" s="71"/>
      <c r="L30" s="70"/>
      <c r="M30" s="70"/>
    </row>
    <row r="31" spans="1:13" s="62" customFormat="1" x14ac:dyDescent="0.3">
      <c r="A31" s="106"/>
      <c r="B31" s="71"/>
      <c r="C31" s="148"/>
      <c r="D31" s="71"/>
      <c r="E31" s="80"/>
      <c r="F31" s="71"/>
      <c r="G31" s="71"/>
      <c r="H31" s="71"/>
      <c r="I31" s="71"/>
      <c r="J31" s="71"/>
      <c r="K31" s="71"/>
      <c r="L31" s="70"/>
      <c r="M31" s="70"/>
    </row>
  </sheetData>
  <mergeCells count="3">
    <mergeCell ref="F4:F11"/>
    <mergeCell ref="F14:F21"/>
    <mergeCell ref="F22:F24"/>
  </mergeCells>
  <pageMargins left="0.7" right="0.7" top="0.75" bottom="0.75" header="0.3" footer="0.3"/>
  <pageSetup paperSize="9" scale="33" orientation="portrait" verticalDpi="597"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501"/>
  <sheetViews>
    <sheetView tabSelected="1" zoomScale="70" zoomScaleNormal="70" zoomScaleSheetLayoutView="30" workbookViewId="0">
      <pane xSplit="2" ySplit="1" topLeftCell="C36" activePane="bottomRight" state="frozenSplit"/>
      <selection pane="topRight" activeCell="B1" sqref="B1"/>
      <selection pane="bottomLeft"/>
      <selection pane="bottomRight" activeCell="B76" sqref="B76"/>
    </sheetView>
  </sheetViews>
  <sheetFormatPr baseColWidth="10" defaultRowHeight="15" x14ac:dyDescent="0.25"/>
  <cols>
    <col min="1" max="1" width="17.42578125" customWidth="1"/>
    <col min="2" max="2" width="100.7109375" style="115" customWidth="1"/>
    <col min="3" max="4" width="17.7109375" style="86" customWidth="1"/>
    <col min="5" max="5" width="17.7109375" style="122" customWidth="1"/>
    <col min="6" max="10" width="18.7109375" customWidth="1"/>
    <col min="11" max="11" width="18.7109375" style="129" customWidth="1"/>
    <col min="12" max="13" width="15.140625" customWidth="1"/>
    <col min="14" max="14" width="19.85546875" customWidth="1"/>
    <col min="15" max="18" width="18.7109375" customWidth="1"/>
    <col min="19" max="19" width="15.140625" customWidth="1"/>
    <col min="20" max="20" width="18.7109375" customWidth="1"/>
    <col min="21" max="23" width="15.140625" customWidth="1"/>
    <col min="24" max="24" width="15.140625" style="129" customWidth="1"/>
    <col min="25" max="25" width="100.7109375" style="85" customWidth="1"/>
  </cols>
  <sheetData>
    <row r="1" spans="1:25" ht="45" x14ac:dyDescent="0.25">
      <c r="A1" s="104" t="s">
        <v>169</v>
      </c>
      <c r="B1" s="112" t="s">
        <v>170</v>
      </c>
      <c r="C1" s="109" t="s">
        <v>171</v>
      </c>
      <c r="D1" s="105" t="s">
        <v>172</v>
      </c>
      <c r="E1" s="119" t="s">
        <v>668</v>
      </c>
      <c r="F1" s="116" t="s">
        <v>173</v>
      </c>
      <c r="G1" s="104" t="s">
        <v>205</v>
      </c>
      <c r="H1" s="104" t="s">
        <v>505</v>
      </c>
      <c r="I1" s="104" t="s">
        <v>506</v>
      </c>
      <c r="J1" s="104" t="s">
        <v>507</v>
      </c>
      <c r="K1" s="112" t="s">
        <v>508</v>
      </c>
      <c r="L1" s="116" t="s">
        <v>606</v>
      </c>
      <c r="M1" s="104" t="s">
        <v>607</v>
      </c>
      <c r="N1" s="104" t="s">
        <v>608</v>
      </c>
      <c r="O1" s="104" t="s">
        <v>609</v>
      </c>
      <c r="P1" s="104" t="s">
        <v>610</v>
      </c>
      <c r="Q1" s="104" t="s">
        <v>611</v>
      </c>
      <c r="R1" s="104" t="s">
        <v>612</v>
      </c>
      <c r="S1" s="104" t="s">
        <v>616</v>
      </c>
      <c r="T1" s="104" t="s">
        <v>613</v>
      </c>
      <c r="U1" s="104" t="s">
        <v>614</v>
      </c>
      <c r="V1" s="104" t="s">
        <v>615</v>
      </c>
      <c r="W1" s="104" t="s">
        <v>617</v>
      </c>
      <c r="X1" s="112" t="s">
        <v>618</v>
      </c>
      <c r="Y1" s="116" t="s">
        <v>174</v>
      </c>
    </row>
    <row r="2" spans="1:25" ht="20.100000000000001" customHeight="1" x14ac:dyDescent="0.25">
      <c r="A2" s="87" t="str">
        <f>NGAP!A2</f>
        <v>G</v>
      </c>
      <c r="B2" s="113" t="str">
        <f>NGAP!B2</f>
        <v>Consultation de médecine générale</v>
      </c>
      <c r="C2" s="110">
        <f>NGAP!C2</f>
        <v>25</v>
      </c>
      <c r="D2" s="88">
        <f>C2*0.7</f>
        <v>17.5</v>
      </c>
      <c r="E2" s="120">
        <f>C2-D2</f>
        <v>7.5</v>
      </c>
      <c r="F2" s="117" t="str">
        <f>IF(LEN(A2)=7,"CCAM","NGAP")</f>
        <v>NGAP</v>
      </c>
      <c r="G2" s="89" t="str">
        <f>NGAP!D2</f>
        <v>NGAP</v>
      </c>
      <c r="H2" s="89" t="str">
        <f>IF((NGAP!E2)="","",(NGAP!E2))</f>
        <v/>
      </c>
      <c r="I2" s="89" t="str">
        <f>IF((NGAP!F2)="","",(NGAP!F2))</f>
        <v/>
      </c>
      <c r="J2" s="89"/>
      <c r="K2" s="127"/>
      <c r="L2" s="123" t="str">
        <f t="shared" ref="L2:L18" si="0">IF(COUNTIF(H2,"gynécologie"),"NON","OUI")</f>
        <v>OUI</v>
      </c>
      <c r="M2" s="52" t="str">
        <f>IF(COUNTIF(B2,"*pénis*"),"NON","OUI")</f>
        <v>OUI</v>
      </c>
      <c r="N2" s="89" t="str">
        <f>IF((NGAP!G2)="","",(NGAP!G2))</f>
        <v/>
      </c>
      <c r="O2" s="52" t="str">
        <f>IF(COUNTIF(NGAP!J2,1),"OUI","NON")</f>
        <v>OUI</v>
      </c>
      <c r="P2" s="52" t="str">
        <f>IF(COUNTIF(NGAP!K2,1),"OUI","NON")</f>
        <v>OUI</v>
      </c>
      <c r="Q2" s="52" t="str">
        <f>IF(COUNTIF(NGAP!L2,1),"OUI","NON")</f>
        <v>NON</v>
      </c>
      <c r="R2" s="52" t="str">
        <f>IF(COUNTIF(NGAP!M2,1),"OUI","NON")</f>
        <v>OUI</v>
      </c>
      <c r="S2" s="52" t="str">
        <f t="shared" ref="S2:S18" si="1">IF(F2="NGAP","NON","OUI")</f>
        <v>NON</v>
      </c>
      <c r="T2" s="52" t="str">
        <f>IF(COUNTIF(NGAP!N2,1),"OUI","NON")</f>
        <v>OUI</v>
      </c>
      <c r="U2" s="52" t="str">
        <f>IF(COUNTIF(NGAP!I2,"*GS*"),"OUI","NON")</f>
        <v>NON</v>
      </c>
      <c r="V2" s="52" t="str">
        <f>IF(COUNTIF(NGAP!I2,"*VGS*"),"OUI","NON")</f>
        <v>NON</v>
      </c>
      <c r="W2" s="52" t="str">
        <f>IF(F2="NGAP","NON","OUI")</f>
        <v>NON</v>
      </c>
      <c r="X2" s="132" t="str">
        <f>IF(F2="NGAP","NON","OUI")</f>
        <v>NON</v>
      </c>
      <c r="Y2" s="130" t="str">
        <f>IF(NGAP!O2="","",NGAP!O2)</f>
        <v>Consultation de médecine générale avec la majoration pour le médecin généraliste</v>
      </c>
    </row>
    <row r="3" spans="1:25" ht="20.100000000000001" customHeight="1" x14ac:dyDescent="0.25">
      <c r="A3" s="87" t="str">
        <f>NGAP!A3</f>
        <v>GS</v>
      </c>
      <c r="B3" s="113" t="str">
        <f>NGAP!B3</f>
        <v>Consultation de spécialiste en médecine générale</v>
      </c>
      <c r="C3" s="110">
        <f>NGAP!C3</f>
        <v>25</v>
      </c>
      <c r="D3" s="88">
        <f t="shared" ref="D3:D66" si="2">C3*0.7</f>
        <v>17.5</v>
      </c>
      <c r="E3" s="120">
        <f t="shared" ref="E3:E66" si="3">C3-D3</f>
        <v>7.5</v>
      </c>
      <c r="F3" s="117" t="str">
        <f t="shared" ref="F3:F18" si="4">IF(LEN(A3)=7,"CCAM","NGAP")</f>
        <v>NGAP</v>
      </c>
      <c r="G3" s="89" t="str">
        <f>NGAP!D3</f>
        <v>NGAP</v>
      </c>
      <c r="H3" s="89" t="str">
        <f>IF((NGAP!E3)="","",(NGAP!E3))</f>
        <v/>
      </c>
      <c r="I3" s="89" t="str">
        <f>IF((NGAP!F3)="","",(NGAP!F3))</f>
        <v/>
      </c>
      <c r="J3" s="89"/>
      <c r="K3" s="127"/>
      <c r="L3" s="123" t="str">
        <f t="shared" si="0"/>
        <v>OUI</v>
      </c>
      <c r="M3" s="52" t="str">
        <f t="shared" ref="M3:M18" si="5">IF(COUNTIF(B3,"*pénis*"),"NON","OUI")</f>
        <v>OUI</v>
      </c>
      <c r="N3" s="89" t="str">
        <f>IF((NGAP!G3)="","",(NGAP!G3))</f>
        <v/>
      </c>
      <c r="O3" s="52" t="str">
        <f>IF(COUNTIF(NGAP!J3,1),"OUI","NON")</f>
        <v>OUI</v>
      </c>
      <c r="P3" s="52" t="str">
        <f>IF(COUNTIF(NGAP!K3,1),"OUI","NON")</f>
        <v>OUI</v>
      </c>
      <c r="Q3" s="52" t="str">
        <f>IF(COUNTIF(NGAP!L3,1),"OUI","NON")</f>
        <v>NON</v>
      </c>
      <c r="R3" s="52" t="str">
        <f>IF(COUNTIF(NGAP!M3,1),"OUI","NON")</f>
        <v>OUI</v>
      </c>
      <c r="S3" s="52" t="str">
        <f t="shared" si="1"/>
        <v>NON</v>
      </c>
      <c r="T3" s="52" t="str">
        <f>IF(COUNTIF(NGAP!N3,1),"OUI","NON")</f>
        <v>OUI</v>
      </c>
      <c r="U3" s="52" t="str">
        <f>IF(COUNTIF(NGAP!I3,"*GS*"),"OUI","NON")</f>
        <v>NON</v>
      </c>
      <c r="V3" s="52" t="str">
        <f>IF(COUNTIF(NGAP!I3,"*VGS*"),"OUI","NON")</f>
        <v>NON</v>
      </c>
      <c r="W3" s="52" t="str">
        <f t="shared" ref="W3:W18" si="6">IF(F3="NGAP","NON","OUI")</f>
        <v>NON</v>
      </c>
      <c r="X3" s="132" t="str">
        <f t="shared" ref="X3:X18" si="7">IF(F3="NGAP","NON","OUI")</f>
        <v>NON</v>
      </c>
      <c r="Y3" s="130" t="str">
        <f>IF(NGAP!O3="","",NGAP!O3)</f>
        <v>Consultation de spécialiste en médecine générale avec la majoration pour le médecin généraliste</v>
      </c>
    </row>
    <row r="4" spans="1:25" ht="20.100000000000001" customHeight="1" x14ac:dyDescent="0.25">
      <c r="A4" s="87" t="str">
        <f>NGAP!A4</f>
        <v>VG</v>
      </c>
      <c r="B4" s="113" t="str">
        <f>NGAP!B4</f>
        <v>Visite à domicile par le médecin généraliste</v>
      </c>
      <c r="C4" s="110">
        <f>NGAP!C4</f>
        <v>25</v>
      </c>
      <c r="D4" s="88">
        <f t="shared" si="2"/>
        <v>17.5</v>
      </c>
      <c r="E4" s="120">
        <f t="shared" si="3"/>
        <v>7.5</v>
      </c>
      <c r="F4" s="117" t="str">
        <f t="shared" si="4"/>
        <v>NGAP</v>
      </c>
      <c r="G4" s="89" t="str">
        <f>NGAP!D4</f>
        <v>NGAP</v>
      </c>
      <c r="H4" s="89" t="str">
        <f>IF((NGAP!E4)="","",(NGAP!E4))</f>
        <v/>
      </c>
      <c r="I4" s="89" t="str">
        <f>IF((NGAP!F4)="","",(NGAP!F4))</f>
        <v/>
      </c>
      <c r="J4" s="89"/>
      <c r="K4" s="127"/>
      <c r="L4" s="124" t="str">
        <f t="shared" si="0"/>
        <v>OUI</v>
      </c>
      <c r="M4" s="53" t="str">
        <f t="shared" si="5"/>
        <v>OUI</v>
      </c>
      <c r="N4" s="89" t="str">
        <f>IF((NGAP!G4)="","",(NGAP!G4))</f>
        <v/>
      </c>
      <c r="O4" s="52" t="str">
        <f>IF(COUNTIF(NGAP!J4,1),"OUI","NON")</f>
        <v>OUI</v>
      </c>
      <c r="P4" s="53" t="str">
        <f>IF(COUNTIF(NGAP!K4,1),"OUI","NON")</f>
        <v>NON</v>
      </c>
      <c r="Q4" s="53" t="str">
        <f>IF(COUNTIF(NGAP!L4,1),"OUI","NON")</f>
        <v>OUI</v>
      </c>
      <c r="R4" s="53" t="str">
        <f>IF(COUNTIF(NGAP!M4,1),"OUI","NON")</f>
        <v>OUI</v>
      </c>
      <c r="S4" s="53" t="str">
        <f t="shared" si="1"/>
        <v>NON</v>
      </c>
      <c r="T4" s="52" t="str">
        <f>IF(COUNTIF(NGAP!N4,1),"OUI","NON")</f>
        <v>OUI</v>
      </c>
      <c r="U4" s="53" t="str">
        <f>IF(COUNTIF(NGAP!I4,"*GS*"),"OUI","NON")</f>
        <v>NON</v>
      </c>
      <c r="V4" s="53" t="str">
        <f>IF(COUNTIF(NGAP!I4,"*VGS*"),"OUI","NON")</f>
        <v>NON</v>
      </c>
      <c r="W4" s="52" t="str">
        <f t="shared" si="6"/>
        <v>NON</v>
      </c>
      <c r="X4" s="133" t="str">
        <f t="shared" si="7"/>
        <v>NON</v>
      </c>
      <c r="Y4" s="130" t="str">
        <f>IF(NGAP!O4="","",NGAP!O4)</f>
        <v>Visite à domicile par le médecin généraliste avec la majoration pour le médecin généraliste</v>
      </c>
    </row>
    <row r="5" spans="1:25" ht="20.100000000000001" customHeight="1" x14ac:dyDescent="0.25">
      <c r="A5" s="87" t="str">
        <f>NGAP!A5</f>
        <v>VGS</v>
      </c>
      <c r="B5" s="113" t="str">
        <f>NGAP!B5</f>
        <v>visite à domicile par le médecin spécialiste qualifié en médecine générale</v>
      </c>
      <c r="C5" s="110">
        <f>NGAP!C5</f>
        <v>25</v>
      </c>
      <c r="D5" s="88">
        <f t="shared" si="2"/>
        <v>17.5</v>
      </c>
      <c r="E5" s="120">
        <f t="shared" si="3"/>
        <v>7.5</v>
      </c>
      <c r="F5" s="117" t="str">
        <f t="shared" si="4"/>
        <v>NGAP</v>
      </c>
      <c r="G5" s="89" t="str">
        <f>NGAP!D5</f>
        <v>NGAP</v>
      </c>
      <c r="H5" s="89" t="str">
        <f>IF((NGAP!E5)="","",(NGAP!E5))</f>
        <v/>
      </c>
      <c r="I5" s="89" t="str">
        <f>IF((NGAP!F5)="","",(NGAP!F5))</f>
        <v/>
      </c>
      <c r="J5" s="89"/>
      <c r="K5" s="127"/>
      <c r="L5" s="124" t="str">
        <f t="shared" si="0"/>
        <v>OUI</v>
      </c>
      <c r="M5" s="53" t="str">
        <f t="shared" si="5"/>
        <v>OUI</v>
      </c>
      <c r="N5" s="89" t="str">
        <f>IF((NGAP!G5)="","",(NGAP!G5))</f>
        <v/>
      </c>
      <c r="O5" s="52" t="str">
        <f>IF(COUNTIF(NGAP!J5,1),"OUI","NON")</f>
        <v>OUI</v>
      </c>
      <c r="P5" s="53" t="str">
        <f>IF(COUNTIF(NGAP!K5,1),"OUI","NON")</f>
        <v>NON</v>
      </c>
      <c r="Q5" s="53" t="str">
        <f>IF(COUNTIF(NGAP!L5,1),"OUI","NON")</f>
        <v>OUI</v>
      </c>
      <c r="R5" s="53" t="str">
        <f>IF(COUNTIF(NGAP!M5,1),"OUI","NON")</f>
        <v>OUI</v>
      </c>
      <c r="S5" s="53" t="str">
        <f t="shared" si="1"/>
        <v>NON</v>
      </c>
      <c r="T5" s="52" t="str">
        <f>IF(COUNTIF(NGAP!N5,1),"OUI","NON")</f>
        <v>OUI</v>
      </c>
      <c r="U5" s="53" t="str">
        <f>IF(COUNTIF(NGAP!I5,"*GS*"),"OUI","NON")</f>
        <v>NON</v>
      </c>
      <c r="V5" s="53" t="str">
        <f>IF(COUNTIF(NGAP!I5,"*VGS*"),"OUI","NON")</f>
        <v>NON</v>
      </c>
      <c r="W5" s="52" t="str">
        <f t="shared" si="6"/>
        <v>NON</v>
      </c>
      <c r="X5" s="133" t="str">
        <f t="shared" si="7"/>
        <v>NON</v>
      </c>
      <c r="Y5" s="130" t="str">
        <f>IF(NGAP!O5="","",NGAP!O5)</f>
        <v>visite à domicile par le médecin spécialiste qualifié en médecine générale avec la majoration pour le médecin généraliste</v>
      </c>
    </row>
    <row r="6" spans="1:25" ht="20.100000000000001" customHeight="1" x14ac:dyDescent="0.25">
      <c r="A6" s="87" t="str">
        <f>NGAP!A6</f>
        <v>VL</v>
      </c>
      <c r="B6" s="113" t="str">
        <f>NGAP!B6</f>
        <v>Visite longue du patient atteint de maladie neurodégénérative</v>
      </c>
      <c r="C6" s="110">
        <f>NGAP!C6</f>
        <v>46</v>
      </c>
      <c r="D6" s="88">
        <f t="shared" si="2"/>
        <v>32.199999999999996</v>
      </c>
      <c r="E6" s="120">
        <f t="shared" si="3"/>
        <v>13.800000000000004</v>
      </c>
      <c r="F6" s="117" t="str">
        <f t="shared" si="4"/>
        <v>NGAP</v>
      </c>
      <c r="G6" s="89" t="str">
        <f>NGAP!D6</f>
        <v>NGAP</v>
      </c>
      <c r="H6" s="89" t="str">
        <f>IF((NGAP!E6)="","",(NGAP!E6))</f>
        <v/>
      </c>
      <c r="I6" s="89" t="str">
        <f>IF((NGAP!F6)="","",(NGAP!F6))</f>
        <v/>
      </c>
      <c r="J6" s="89"/>
      <c r="K6" s="127"/>
      <c r="L6" s="123" t="str">
        <f t="shared" si="0"/>
        <v>OUI</v>
      </c>
      <c r="M6" s="52" t="str">
        <f t="shared" si="5"/>
        <v>OUI</v>
      </c>
      <c r="N6" s="89" t="str">
        <f>IF((NGAP!G6)="","",(NGAP!G6))</f>
        <v/>
      </c>
      <c r="O6" s="52" t="str">
        <f>IF(COUNTIF(NGAP!J6,1),"OUI","NON")</f>
        <v>NON</v>
      </c>
      <c r="P6" s="52" t="str">
        <f>IF(COUNTIF(NGAP!K6,1),"OUI","NON")</f>
        <v>NON</v>
      </c>
      <c r="Q6" s="52" t="str">
        <f>IF(COUNTIF(NGAP!L6,1),"OUI","NON")</f>
        <v>OUI</v>
      </c>
      <c r="R6" s="52" t="str">
        <f>IF(COUNTIF(NGAP!M6,1),"OUI","NON")</f>
        <v>NON</v>
      </c>
      <c r="S6" s="52" t="str">
        <f t="shared" si="1"/>
        <v>NON</v>
      </c>
      <c r="T6" s="52" t="str">
        <f>IF(COUNTIF(NGAP!N6,1),"OUI","NON")</f>
        <v>NON</v>
      </c>
      <c r="U6" s="52" t="str">
        <f>IF(COUNTIF(NGAP!I6,"*GS*"),"OUI","NON")</f>
        <v>NON</v>
      </c>
      <c r="V6" s="52" t="str">
        <f>IF(COUNTIF(NGAP!I6,"*VGS*"),"OUI","NON")</f>
        <v>NON</v>
      </c>
      <c r="W6" s="52" t="str">
        <f t="shared" si="6"/>
        <v>NON</v>
      </c>
      <c r="X6" s="132" t="str">
        <f t="shared" si="7"/>
        <v>NON</v>
      </c>
      <c r="Y6" s="130" t="str">
        <f>IF(NGAP!O6="","",NGAP!O6)</f>
        <v>Visite longue et complexe réalisée au domicile du patient atteint de maladie neurodégénérative par le médecin traitant</v>
      </c>
    </row>
    <row r="7" spans="1:25" ht="20.100000000000001" customHeight="1" x14ac:dyDescent="0.25">
      <c r="A7" s="87" t="str">
        <f>NGAP!A7</f>
        <v>C 2,5</v>
      </c>
      <c r="B7" s="113" t="str">
        <f>NGAP!B7</f>
        <v>Entretien prénatal précoce du 1e trimestre</v>
      </c>
      <c r="C7" s="110">
        <f>NGAP!C7</f>
        <v>57.5</v>
      </c>
      <c r="D7" s="88">
        <f t="shared" si="2"/>
        <v>40.25</v>
      </c>
      <c r="E7" s="120">
        <f t="shared" si="3"/>
        <v>17.25</v>
      </c>
      <c r="F7" s="117" t="str">
        <f t="shared" si="4"/>
        <v>NGAP</v>
      </c>
      <c r="G7" s="89" t="str">
        <f>NGAP!D7</f>
        <v>NGAP</v>
      </c>
      <c r="H7" s="89" t="str">
        <f>IF((NGAP!E7)="","",(NGAP!E7))</f>
        <v>Gynécologie</v>
      </c>
      <c r="I7" s="89" t="str">
        <f>IF((NGAP!F7)="","",(NGAP!F7))</f>
        <v/>
      </c>
      <c r="J7" s="89"/>
      <c r="K7" s="127"/>
      <c r="L7" s="123" t="str">
        <f t="shared" si="0"/>
        <v>NON</v>
      </c>
      <c r="M7" s="52" t="str">
        <f t="shared" si="5"/>
        <v>OUI</v>
      </c>
      <c r="N7" s="89" t="str">
        <f>IF((NGAP!G7)="","",(NGAP!G7))</f>
        <v/>
      </c>
      <c r="O7" s="52" t="str">
        <f>IF(COUNTIF(NGAP!J7,1),"OUI","NON")</f>
        <v>NON</v>
      </c>
      <c r="P7" s="52" t="str">
        <f>IF(COUNTIF(NGAP!K7,1),"OUI","NON")</f>
        <v>OUI</v>
      </c>
      <c r="Q7" s="52" t="str">
        <f>IF(COUNTIF(NGAP!L7,1),"OUI","NON")</f>
        <v>OUI</v>
      </c>
      <c r="R7" s="52" t="str">
        <f>IF(COUNTIF(NGAP!M7,1),"OUI","NON")</f>
        <v>NON</v>
      </c>
      <c r="S7" s="52" t="str">
        <f t="shared" si="1"/>
        <v>NON</v>
      </c>
      <c r="T7" s="52" t="str">
        <f>IF(COUNTIF(NGAP!N7,1),"OUI","NON")</f>
        <v>NON</v>
      </c>
      <c r="U7" s="52" t="str">
        <f>IF(COUNTIF(NGAP!I7,"*GS*"),"OUI","NON")</f>
        <v>NON</v>
      </c>
      <c r="V7" s="52" t="str">
        <f>IF(COUNTIF(NGAP!I7,"*VGS*"),"OUI","NON")</f>
        <v>NON</v>
      </c>
      <c r="W7" s="52" t="str">
        <f t="shared" si="6"/>
        <v>NON</v>
      </c>
      <c r="X7" s="132" t="str">
        <f t="shared" si="7"/>
        <v>NON</v>
      </c>
      <c r="Y7" s="130" t="str">
        <f>IF(NGAP!O7="","",NGAP!O7)</f>
        <v/>
      </c>
    </row>
    <row r="8" spans="1:25" ht="49.5" x14ac:dyDescent="0.25">
      <c r="A8" s="87" t="str">
        <f>NGAP!A8</f>
        <v>COE</v>
      </c>
      <c r="B8" s="113" t="str">
        <f>NGAP!B8</f>
        <v>Consultation obligatoire de l'enfant</v>
      </c>
      <c r="C8" s="110">
        <f>NGAP!C8</f>
        <v>46</v>
      </c>
      <c r="D8" s="88">
        <f>C8*1</f>
        <v>46</v>
      </c>
      <c r="E8" s="120">
        <f t="shared" si="3"/>
        <v>0</v>
      </c>
      <c r="F8" s="117" t="str">
        <f t="shared" si="4"/>
        <v>NGAP</v>
      </c>
      <c r="G8" s="89" t="str">
        <f>NGAP!D8</f>
        <v>NGAP</v>
      </c>
      <c r="H8" s="89" t="str">
        <f>IF((NGAP!E8)="","",(NGAP!E8))</f>
        <v>Pédiatrie</v>
      </c>
      <c r="I8" s="89" t="str">
        <f>IF((NGAP!F8)="","",(NGAP!F8))</f>
        <v/>
      </c>
      <c r="J8" s="89"/>
      <c r="K8" s="127"/>
      <c r="L8" s="123" t="str">
        <f t="shared" si="0"/>
        <v>OUI</v>
      </c>
      <c r="M8" s="52" t="str">
        <f t="shared" si="5"/>
        <v>OUI</v>
      </c>
      <c r="N8" s="89" t="str">
        <f>IF((NGAP!G8)="","",(NGAP!G8))</f>
        <v>0-8 jours OU 9 ou10 mois OU 24 ou 25 mois</v>
      </c>
      <c r="O8" s="52" t="str">
        <f>IF(COUNTIF(NGAP!J8,1),"OUI","NON")</f>
        <v>NON</v>
      </c>
      <c r="P8" s="52" t="str">
        <f>IF(COUNTIF(NGAP!K8,1),"OUI","NON")</f>
        <v>OUI</v>
      </c>
      <c r="Q8" s="52" t="str">
        <f>IF(COUNTIF(NGAP!L8,1),"OUI","NON")</f>
        <v>NON</v>
      </c>
      <c r="R8" s="52" t="str">
        <f>IF(COUNTIF(NGAP!M8,1),"OUI","NON")</f>
        <v>NON</v>
      </c>
      <c r="S8" s="52" t="str">
        <f t="shared" si="1"/>
        <v>NON</v>
      </c>
      <c r="T8" s="52" t="str">
        <f>IF(COUNTIF(NGAP!N8,1),"OUI","NON")</f>
        <v>NON</v>
      </c>
      <c r="U8" s="52" t="str">
        <f>IF(COUNTIF(NGAP!I8,"*GS*"),"OUI","NON")</f>
        <v>NON</v>
      </c>
      <c r="V8" s="52" t="str">
        <f>IF(COUNTIF(NGAP!I8,"*VGS*"),"OUI","NON")</f>
        <v>NON</v>
      </c>
      <c r="W8" s="52" t="str">
        <f t="shared" si="6"/>
        <v>NON</v>
      </c>
      <c r="X8" s="132" t="str">
        <f t="shared" si="7"/>
        <v>NON</v>
      </c>
      <c r="Y8" s="130" t="str">
        <f>IF(NGAP!O8="","",NGAP!O8)</f>
        <v>Consultation du médecin généraliste pour les examens obligatoires dans les 8 jours qui suivent la naissance, au cours du 9e ou du 10e mois, et au cours du 24e ou du 25e mois</v>
      </c>
    </row>
    <row r="9" spans="1:25" ht="20.100000000000001" customHeight="1" x14ac:dyDescent="0.25">
      <c r="A9" s="87" t="str">
        <f>NGAP!A9</f>
        <v>CCP</v>
      </c>
      <c r="B9" s="113" t="str">
        <f>NGAP!B9</f>
        <v>Première consultation de contraception</v>
      </c>
      <c r="C9" s="110">
        <f>NGAP!C9</f>
        <v>46</v>
      </c>
      <c r="D9" s="88">
        <f t="shared" si="2"/>
        <v>32.199999999999996</v>
      </c>
      <c r="E9" s="120">
        <f t="shared" si="3"/>
        <v>13.800000000000004</v>
      </c>
      <c r="F9" s="117" t="str">
        <f t="shared" si="4"/>
        <v>NGAP</v>
      </c>
      <c r="G9" s="89" t="str">
        <f>NGAP!D9</f>
        <v>NGAP</v>
      </c>
      <c r="H9" s="89" t="str">
        <f>IF((NGAP!E9)="","",(NGAP!E9))</f>
        <v>Gynécologie</v>
      </c>
      <c r="I9" s="89" t="str">
        <f>IF((NGAP!F9)="","",(NGAP!F9))</f>
        <v/>
      </c>
      <c r="J9" s="89"/>
      <c r="K9" s="127"/>
      <c r="L9" s="123" t="str">
        <f t="shared" si="0"/>
        <v>NON</v>
      </c>
      <c r="M9" s="52" t="str">
        <f t="shared" si="5"/>
        <v>OUI</v>
      </c>
      <c r="N9" s="89" t="str">
        <f>IF((NGAP!G9)="","",(NGAP!G9))</f>
        <v>15-18 ans</v>
      </c>
      <c r="O9" s="52" t="str">
        <f>IF(COUNTIF(NGAP!J9,1),"OUI","NON")</f>
        <v>NON</v>
      </c>
      <c r="P9" s="52" t="str">
        <f>IF(COUNTIF(NGAP!K9,1),"OUI","NON")</f>
        <v>OUI</v>
      </c>
      <c r="Q9" s="52" t="str">
        <f>IF(COUNTIF(NGAP!L9,1),"OUI","NON")</f>
        <v>NON</v>
      </c>
      <c r="R9" s="52" t="str">
        <f>IF(COUNTIF(NGAP!M9,1),"OUI","NON")</f>
        <v>NON</v>
      </c>
      <c r="S9" s="52" t="str">
        <f t="shared" si="1"/>
        <v>NON</v>
      </c>
      <c r="T9" s="52" t="str">
        <f>IF(COUNTIF(NGAP!N9,1),"OUI","NON")</f>
        <v>NON</v>
      </c>
      <c r="U9" s="52" t="str">
        <f>IF(COUNTIF(NGAP!I9,"*GS*"),"OUI","NON")</f>
        <v>NON</v>
      </c>
      <c r="V9" s="52" t="str">
        <f>IF(COUNTIF(NGAP!I9,"*VGS*"),"OUI","NON")</f>
        <v>NON</v>
      </c>
      <c r="W9" s="52" t="str">
        <f t="shared" si="6"/>
        <v>NON</v>
      </c>
      <c r="X9" s="132" t="str">
        <f t="shared" si="7"/>
        <v>NON</v>
      </c>
      <c r="Y9" s="130" t="str">
        <f>IF(NGAP!O9="","",NGAP!O9)</f>
        <v>Première consultation de contraception et de prévention des maladies sexuellement transmissibles pour les jeunes filles de 15 à 18 ans</v>
      </c>
    </row>
    <row r="10" spans="1:25" ht="20.100000000000001" customHeight="1" x14ac:dyDescent="0.25">
      <c r="A10" s="87" t="str">
        <f>NGAP!A10</f>
        <v>CSO</v>
      </c>
      <c r="B10" s="113" t="str">
        <f>NGAP!B10</f>
        <v>Consultation pour les enfants en risque avéré d'obésité</v>
      </c>
      <c r="C10" s="110">
        <f>NGAP!C10</f>
        <v>46</v>
      </c>
      <c r="D10" s="88">
        <f t="shared" si="2"/>
        <v>32.199999999999996</v>
      </c>
      <c r="E10" s="120">
        <f t="shared" si="3"/>
        <v>13.800000000000004</v>
      </c>
      <c r="F10" s="117" t="str">
        <f t="shared" si="4"/>
        <v>NGAP</v>
      </c>
      <c r="G10" s="89" t="str">
        <f>NGAP!D10</f>
        <v>NGAP</v>
      </c>
      <c r="H10" s="89" t="str">
        <f>IF((NGAP!E10)="","",(NGAP!E10))</f>
        <v>Pédiatrie</v>
      </c>
      <c r="I10" s="89" t="str">
        <f>IF((NGAP!F10)="","",(NGAP!F10))</f>
        <v/>
      </c>
      <c r="J10" s="89"/>
      <c r="K10" s="127"/>
      <c r="L10" s="123" t="str">
        <f t="shared" si="0"/>
        <v>OUI</v>
      </c>
      <c r="M10" s="52" t="str">
        <f t="shared" si="5"/>
        <v>OUI</v>
      </c>
      <c r="N10" s="89" t="str">
        <f>IF((NGAP!G10)="","",(NGAP!G10))</f>
        <v>3-12 ans</v>
      </c>
      <c r="O10" s="52" t="str">
        <f>IF(COUNTIF(NGAP!J10,1),"OUI","NON")</f>
        <v>NON</v>
      </c>
      <c r="P10" s="52" t="str">
        <f>IF(COUNTIF(NGAP!K10,1),"OUI","NON")</f>
        <v>OUI</v>
      </c>
      <c r="Q10" s="52" t="str">
        <f>IF(COUNTIF(NGAP!L10,1),"OUI","NON")</f>
        <v>NON</v>
      </c>
      <c r="R10" s="52" t="str">
        <f>IF(COUNTIF(NGAP!M10,1),"OUI","NON")</f>
        <v>NON</v>
      </c>
      <c r="S10" s="52" t="str">
        <f t="shared" si="1"/>
        <v>NON</v>
      </c>
      <c r="T10" s="52" t="str">
        <f>IF(COUNTIF(NGAP!N10,1),"OUI","NON")</f>
        <v>NON</v>
      </c>
      <c r="U10" s="52" t="str">
        <f>IF(COUNTIF(NGAP!I10,"*GS*"),"OUI","NON")</f>
        <v>NON</v>
      </c>
      <c r="V10" s="52" t="str">
        <f>IF(COUNTIF(NGAP!I10,"*VGS*"),"OUI","NON")</f>
        <v>NON</v>
      </c>
      <c r="W10" s="52" t="str">
        <f t="shared" si="6"/>
        <v>NON</v>
      </c>
      <c r="X10" s="132" t="str">
        <f t="shared" si="7"/>
        <v>NON</v>
      </c>
      <c r="Y10" s="130" t="str">
        <f>IF(NGAP!O10="","",NGAP!O10)</f>
        <v>Consultation  complexe  de  suivi  et  de  coordination  de  la  prise  en  charge  des  enfants  de  3  à  12  ans  en  risque  avéré  d’obésité,  par  le  médecin traitant de l’enfant</v>
      </c>
    </row>
    <row r="11" spans="1:25" ht="20.100000000000001" customHeight="1" x14ac:dyDescent="0.25">
      <c r="A11" s="87" t="str">
        <f>NGAP!A11</f>
        <v>K9</v>
      </c>
      <c r="B11" s="113" t="str">
        <f>NGAP!B11</f>
        <v>Nettoyage ou pansement d'une brulure &lt; à 10 cm2</v>
      </c>
      <c r="C11" s="110">
        <f>NGAP!C11</f>
        <v>17.28</v>
      </c>
      <c r="D11" s="88">
        <f t="shared" si="2"/>
        <v>12.096</v>
      </c>
      <c r="E11" s="120">
        <f t="shared" si="3"/>
        <v>5.1840000000000011</v>
      </c>
      <c r="F11" s="117" t="str">
        <f>IF(LEN(A11)=7,"CCAM","NGAP")</f>
        <v>NGAP</v>
      </c>
      <c r="G11" s="89" t="str">
        <f>NGAP!D11</f>
        <v>NGAP_bis</v>
      </c>
      <c r="H11" s="89" t="str">
        <f>IF((NGAP!E11)="","",(NGAP!E11))</f>
        <v>Dermatologie</v>
      </c>
      <c r="I11" s="89" t="str">
        <f>IF((NGAP!F11)="","",(NGAP!F11))</f>
        <v/>
      </c>
      <c r="J11" s="89"/>
      <c r="K11" s="127"/>
      <c r="L11" s="123" t="str">
        <f t="shared" si="0"/>
        <v>OUI</v>
      </c>
      <c r="M11" s="52" t="str">
        <f t="shared" si="5"/>
        <v>OUI</v>
      </c>
      <c r="N11" s="89" t="str">
        <f>IF((NGAP!G11)="","",(NGAP!G11))</f>
        <v/>
      </c>
      <c r="O11" s="52" t="str">
        <f>IF(COUNTIF(NGAP!J11,1),"OUI","NON")</f>
        <v>OUI</v>
      </c>
      <c r="P11" s="52" t="str">
        <f>IF(COUNTIF(NGAP!K11,1),"OUI","NON")</f>
        <v>OUI</v>
      </c>
      <c r="Q11" s="63" t="str">
        <f>IF(COUNTIF(NGAP!L11,1),"OUI","NON")</f>
        <v>NON</v>
      </c>
      <c r="R11" s="52" t="str">
        <f>IF(COUNTIF(NGAP!M11,1),"OUI","NON")</f>
        <v>OUI</v>
      </c>
      <c r="S11" s="52" t="str">
        <f t="shared" si="1"/>
        <v>NON</v>
      </c>
      <c r="T11" s="52" t="str">
        <f>IF(COUNTIF(NGAP!N11,1),"OUI","NON")</f>
        <v>OUI</v>
      </c>
      <c r="U11" s="52" t="str">
        <f>IF(COUNTIF(NGAP!I11,"*GS*"),"OUI","NON")</f>
        <v>NON</v>
      </c>
      <c r="V11" s="52" t="str">
        <f>IF(COUNTIF(NGAP!I11,"*VGS*"),"OUI","NON")</f>
        <v>NON</v>
      </c>
      <c r="W11" s="52" t="str">
        <f t="shared" si="6"/>
        <v>NON</v>
      </c>
      <c r="X11" s="132" t="str">
        <f t="shared" si="7"/>
        <v>NON</v>
      </c>
      <c r="Y11" s="130" t="str">
        <f>IF(NGAP!O11="","",NGAP!O11)</f>
        <v/>
      </c>
    </row>
    <row r="12" spans="1:25" ht="20.100000000000001" customHeight="1" x14ac:dyDescent="0.25">
      <c r="A12" s="87" t="str">
        <f>NGAP!A12</f>
        <v>K13,5</v>
      </c>
      <c r="B12" s="113" t="str">
        <f>NGAP!B12</f>
        <v>Nettoyage ou pansement d'une brulure face ou main &lt; à 10 cm2</v>
      </c>
      <c r="C12" s="110">
        <f>NGAP!C12</f>
        <v>25.92</v>
      </c>
      <c r="D12" s="88">
        <f t="shared" si="2"/>
        <v>18.143999999999998</v>
      </c>
      <c r="E12" s="120">
        <f t="shared" si="3"/>
        <v>7.7760000000000034</v>
      </c>
      <c r="F12" s="117" t="str">
        <f>IF(LEN(A12)=7,"CCAM","NGAP")</f>
        <v>NGAP</v>
      </c>
      <c r="G12" s="89" t="str">
        <f>NGAP!D12</f>
        <v>NGAP_bis</v>
      </c>
      <c r="H12" s="89" t="str">
        <f>IF((NGAP!E12)="","",(NGAP!E12))</f>
        <v>Dermatologie</v>
      </c>
      <c r="I12" s="89" t="str">
        <f>IF((NGAP!F12)="","",(NGAP!F12))</f>
        <v/>
      </c>
      <c r="J12" s="89"/>
      <c r="K12" s="127"/>
      <c r="L12" s="123" t="str">
        <f t="shared" si="0"/>
        <v>OUI</v>
      </c>
      <c r="M12" s="52" t="str">
        <f t="shared" si="5"/>
        <v>OUI</v>
      </c>
      <c r="N12" s="89" t="str">
        <f>IF((NGAP!G12)="","",(NGAP!G12))</f>
        <v/>
      </c>
      <c r="O12" s="52" t="str">
        <f>IF(COUNTIF(NGAP!J12,1),"OUI","NON")</f>
        <v>OUI</v>
      </c>
      <c r="P12" s="52" t="str">
        <f>IF(COUNTIF(NGAP!K12,1),"OUI","NON")</f>
        <v>OUI</v>
      </c>
      <c r="Q12" s="63" t="str">
        <f>IF(COUNTIF(NGAP!L12,1),"OUI","NON")</f>
        <v>NON</v>
      </c>
      <c r="R12" s="52" t="str">
        <f>IF(COUNTIF(NGAP!M12,1),"OUI","NON")</f>
        <v>OUI</v>
      </c>
      <c r="S12" s="52" t="str">
        <f t="shared" si="1"/>
        <v>NON</v>
      </c>
      <c r="T12" s="52" t="str">
        <f>IF(COUNTIF(NGAP!N12,1),"OUI","NON")</f>
        <v>OUI</v>
      </c>
      <c r="U12" s="52" t="str">
        <f>IF(COUNTIF(NGAP!I12,"*GS*"),"OUI","NON")</f>
        <v>NON</v>
      </c>
      <c r="V12" s="52" t="str">
        <f>IF(COUNTIF(NGAP!I12,"*VGS*"),"OUI","NON")</f>
        <v>NON</v>
      </c>
      <c r="W12" s="52" t="str">
        <f t="shared" si="6"/>
        <v>NON</v>
      </c>
      <c r="X12" s="132" t="str">
        <f t="shared" si="7"/>
        <v>NON</v>
      </c>
      <c r="Y12" s="130" t="str">
        <f>IF(NGAP!O12="","",NGAP!O12)</f>
        <v/>
      </c>
    </row>
    <row r="13" spans="1:25" ht="20.100000000000001" customHeight="1" x14ac:dyDescent="0.25">
      <c r="A13" s="87" t="str">
        <f>NGAP!A13</f>
        <v>K16</v>
      </c>
      <c r="B13" s="113" t="str">
        <f>NGAP!B13</f>
        <v>Nettoyage ou pansement d'une brulure &gt; à 10 % de la surface du corps</v>
      </c>
      <c r="C13" s="110">
        <f>NGAP!C13</f>
        <v>30.72</v>
      </c>
      <c r="D13" s="88">
        <f t="shared" si="2"/>
        <v>21.503999999999998</v>
      </c>
      <c r="E13" s="120">
        <f t="shared" si="3"/>
        <v>9.2160000000000011</v>
      </c>
      <c r="F13" s="117" t="str">
        <f>IF(LEN(A13)=7,"CCAM","NGAP")</f>
        <v>NGAP</v>
      </c>
      <c r="G13" s="89" t="str">
        <f>NGAP!D13</f>
        <v>NGAP_bis</v>
      </c>
      <c r="H13" s="89" t="str">
        <f>IF((NGAP!E13)="","",(NGAP!E13))</f>
        <v>Dermatologie</v>
      </c>
      <c r="I13" s="89" t="str">
        <f>IF((NGAP!F13)="","",(NGAP!F13))</f>
        <v/>
      </c>
      <c r="J13" s="89"/>
      <c r="K13" s="127"/>
      <c r="L13" s="123" t="str">
        <f t="shared" si="0"/>
        <v>OUI</v>
      </c>
      <c r="M13" s="52" t="str">
        <f t="shared" si="5"/>
        <v>OUI</v>
      </c>
      <c r="N13" s="89" t="str">
        <f>IF((NGAP!G13)="","",(NGAP!G13))</f>
        <v/>
      </c>
      <c r="O13" s="52" t="str">
        <f>IF(COUNTIF(NGAP!J13,1),"OUI","NON")</f>
        <v>OUI</v>
      </c>
      <c r="P13" s="52" t="str">
        <f>IF(COUNTIF(NGAP!K13,1),"OUI","NON")</f>
        <v>OUI</v>
      </c>
      <c r="Q13" s="63" t="str">
        <f>IF(COUNTIF(NGAP!L13,1),"OUI","NON")</f>
        <v>NON</v>
      </c>
      <c r="R13" s="52" t="str">
        <f>IF(COUNTIF(NGAP!M13,1),"OUI","NON")</f>
        <v>OUI</v>
      </c>
      <c r="S13" s="52" t="str">
        <f t="shared" si="1"/>
        <v>NON</v>
      </c>
      <c r="T13" s="52" t="str">
        <f>IF(COUNTIF(NGAP!N13,1),"OUI","NON")</f>
        <v>OUI</v>
      </c>
      <c r="U13" s="52" t="str">
        <f>IF(COUNTIF(NGAP!I13,"*GS*"),"OUI","NON")</f>
        <v>NON</v>
      </c>
      <c r="V13" s="52" t="str">
        <f>IF(COUNTIF(NGAP!I13,"*VGS*"),"OUI","NON")</f>
        <v>NON</v>
      </c>
      <c r="W13" s="52" t="str">
        <f t="shared" si="6"/>
        <v>NON</v>
      </c>
      <c r="X13" s="132" t="str">
        <f t="shared" si="7"/>
        <v>NON</v>
      </c>
      <c r="Y13" s="130" t="str">
        <f>IF(NGAP!O13="","",NGAP!O13)</f>
        <v/>
      </c>
    </row>
    <row r="14" spans="1:25" ht="20.100000000000001" customHeight="1" x14ac:dyDescent="0.25">
      <c r="A14" s="87" t="str">
        <f>NGAP!A14</f>
        <v>K24</v>
      </c>
      <c r="B14" s="113" t="str">
        <f>NGAP!B14</f>
        <v>Nettoyage ou pansement d'une brulure &gt; à 10 % de la surface face ou main</v>
      </c>
      <c r="C14" s="110">
        <f>NGAP!C14</f>
        <v>46.08</v>
      </c>
      <c r="D14" s="88">
        <f t="shared" si="2"/>
        <v>32.256</v>
      </c>
      <c r="E14" s="120">
        <f t="shared" si="3"/>
        <v>13.823999999999998</v>
      </c>
      <c r="F14" s="117" t="str">
        <f>IF(LEN(A14)=7,"CCAM","NGAP")</f>
        <v>NGAP</v>
      </c>
      <c r="G14" s="89" t="str">
        <f>NGAP!D14</f>
        <v>NGAP_bis</v>
      </c>
      <c r="H14" s="89" t="str">
        <f>IF((NGAP!E14)="","",(NGAP!E14))</f>
        <v>Dermatologie</v>
      </c>
      <c r="I14" s="89" t="str">
        <f>IF((NGAP!F14)="","",(NGAP!F14))</f>
        <v/>
      </c>
      <c r="J14" s="89"/>
      <c r="K14" s="127"/>
      <c r="L14" s="123" t="str">
        <f t="shared" si="0"/>
        <v>OUI</v>
      </c>
      <c r="M14" s="52" t="str">
        <f t="shared" si="5"/>
        <v>OUI</v>
      </c>
      <c r="N14" s="89" t="str">
        <f>IF((NGAP!G14)="","",(NGAP!G14))</f>
        <v/>
      </c>
      <c r="O14" s="52" t="str">
        <f>IF(COUNTIF(NGAP!J14,1),"OUI","NON")</f>
        <v>OUI</v>
      </c>
      <c r="P14" s="52" t="str">
        <f>IF(COUNTIF(NGAP!K14,1),"OUI","NON")</f>
        <v>OUI</v>
      </c>
      <c r="Q14" s="63" t="str">
        <f>IF(COUNTIF(NGAP!L14,1),"OUI","NON")</f>
        <v>NON</v>
      </c>
      <c r="R14" s="52" t="str">
        <f>IF(COUNTIF(NGAP!M14,1),"OUI","NON")</f>
        <v>OUI</v>
      </c>
      <c r="S14" s="52" t="str">
        <f t="shared" si="1"/>
        <v>NON</v>
      </c>
      <c r="T14" s="52" t="str">
        <f>IF(COUNTIF(NGAP!N14,1),"OUI","NON")</f>
        <v>OUI</v>
      </c>
      <c r="U14" s="52" t="str">
        <f>IF(COUNTIF(NGAP!I14,"*GS*"),"OUI","NON")</f>
        <v>NON</v>
      </c>
      <c r="V14" s="52" t="str">
        <f>IF(COUNTIF(NGAP!I14,"*VGS*"),"OUI","NON")</f>
        <v>NON</v>
      </c>
      <c r="W14" s="52" t="str">
        <f t="shared" si="6"/>
        <v>NON</v>
      </c>
      <c r="X14" s="132" t="str">
        <f t="shared" si="7"/>
        <v>NON</v>
      </c>
      <c r="Y14" s="130" t="str">
        <f>IF(NGAP!O14="","",NGAP!O14)</f>
        <v/>
      </c>
    </row>
    <row r="15" spans="1:25" ht="20.100000000000001" customHeight="1" x14ac:dyDescent="0.25">
      <c r="A15" s="87" t="str">
        <f>NGAP!A15</f>
        <v>MSH</v>
      </c>
      <c r="B15" s="113" t="str">
        <f>NGAP!B15</f>
        <v>Suivi de sortie d'hospitalisation pour un patient à forte comorbité</v>
      </c>
      <c r="C15" s="110">
        <f>NGAP!C15</f>
        <v>23</v>
      </c>
      <c r="D15" s="88">
        <f t="shared" si="2"/>
        <v>16.099999999999998</v>
      </c>
      <c r="E15" s="120">
        <f t="shared" si="3"/>
        <v>6.9000000000000021</v>
      </c>
      <c r="F15" s="117" t="str">
        <f t="shared" si="4"/>
        <v>NGAP</v>
      </c>
      <c r="G15" s="89" t="str">
        <f>NGAP!D15</f>
        <v>NGAP_ter</v>
      </c>
      <c r="H15" s="89" t="str">
        <f>IF((NGAP!E15)="","",(NGAP!E15))</f>
        <v/>
      </c>
      <c r="I15" s="89" t="str">
        <f>IF((NGAP!F15)="","",(NGAP!F15))</f>
        <v/>
      </c>
      <c r="J15" s="89"/>
      <c r="K15" s="127"/>
      <c r="L15" s="123" t="str">
        <f t="shared" si="0"/>
        <v>OUI</v>
      </c>
      <c r="M15" s="52" t="str">
        <f t="shared" si="5"/>
        <v>OUI</v>
      </c>
      <c r="N15" s="89" t="str">
        <f>IF((NGAP!G15)="","",(NGAP!G15))</f>
        <v/>
      </c>
      <c r="O15" s="52" t="str">
        <f>IF(COUNTIF(NGAP!J15,1),"OUI","NON")</f>
        <v>NON</v>
      </c>
      <c r="P15" s="52" t="str">
        <f>IF(COUNTIF(NGAP!K15,1),"OUI","NON")</f>
        <v>OUI</v>
      </c>
      <c r="Q15" s="52" t="str">
        <f>IF(COUNTIF(NGAP!L15,1),"OUI","NON")</f>
        <v>OUI</v>
      </c>
      <c r="R15" s="52" t="str">
        <f>IF(COUNTIF(NGAP!M15,1),"OUI","NON")</f>
        <v>NON</v>
      </c>
      <c r="S15" s="52" t="str">
        <f t="shared" si="1"/>
        <v>NON</v>
      </c>
      <c r="T15" s="52" t="str">
        <f>IF(COUNTIF(NGAP!N15,1),"OUI","NON")</f>
        <v>NON</v>
      </c>
      <c r="U15" s="52" t="str">
        <f>IF(COUNTIF(NGAP!I15,"*GS*"),"OUI","NON")</f>
        <v>OUI</v>
      </c>
      <c r="V15" s="52" t="str">
        <f>IF(COUNTIF(NGAP!I15,"*VGS*"),"OUI","NON")</f>
        <v>OUI</v>
      </c>
      <c r="W15" s="52" t="str">
        <f t="shared" si="6"/>
        <v>NON</v>
      </c>
      <c r="X15" s="132" t="str">
        <f t="shared" si="7"/>
        <v>NON</v>
      </c>
      <c r="Y15" s="130" t="str">
        <f>IF(NGAP!O15="","",NGAP!O15)</f>
        <v>Consultation de suivi de sortie d'hospitalisation de court séjour des patients à forte comorbidité par le médecin traitant</v>
      </c>
    </row>
    <row r="16" spans="1:25" ht="20.100000000000001" customHeight="1" x14ac:dyDescent="0.25">
      <c r="A16" s="87" t="str">
        <f>NGAP!A16</f>
        <v>MIC</v>
      </c>
      <c r="B16" s="113" t="str">
        <f>NGAP!B16</f>
        <v>Suivi de suite d'hospitalisation pour décompensation d'Insuffisance cardiaque</v>
      </c>
      <c r="C16" s="110">
        <f>NGAP!C16</f>
        <v>23</v>
      </c>
      <c r="D16" s="88">
        <f t="shared" si="2"/>
        <v>16.099999999999998</v>
      </c>
      <c r="E16" s="120">
        <f t="shared" si="3"/>
        <v>6.9000000000000021</v>
      </c>
      <c r="F16" s="117" t="str">
        <f t="shared" si="4"/>
        <v>NGAP</v>
      </c>
      <c r="G16" s="89" t="str">
        <f>NGAP!D16</f>
        <v>NGAP_ter</v>
      </c>
      <c r="H16" s="89" t="str">
        <f>IF((NGAP!E16)="","",(NGAP!E16))</f>
        <v/>
      </c>
      <c r="I16" s="89" t="str">
        <f>IF((NGAP!F16)="","",(NGAP!F16))</f>
        <v/>
      </c>
      <c r="J16" s="89"/>
      <c r="K16" s="127"/>
      <c r="L16" s="123" t="str">
        <f t="shared" si="0"/>
        <v>OUI</v>
      </c>
      <c r="M16" s="52" t="str">
        <f t="shared" si="5"/>
        <v>OUI</v>
      </c>
      <c r="N16" s="89" t="str">
        <f>IF((NGAP!G16)="","",(NGAP!G16))</f>
        <v/>
      </c>
      <c r="O16" s="52" t="str">
        <f>IF(COUNTIF(NGAP!J16,1),"OUI","NON")</f>
        <v>NON</v>
      </c>
      <c r="P16" s="52" t="str">
        <f>IF(COUNTIF(NGAP!K16,1),"OUI","NON")</f>
        <v>OUI</v>
      </c>
      <c r="Q16" s="52" t="str">
        <f>IF(COUNTIF(NGAP!L16,1),"OUI","NON")</f>
        <v>OUI</v>
      </c>
      <c r="R16" s="52" t="str">
        <f>IF(COUNTIF(NGAP!M16,1),"OUI","NON")</f>
        <v>NON</v>
      </c>
      <c r="S16" s="52" t="str">
        <f t="shared" si="1"/>
        <v>NON</v>
      </c>
      <c r="T16" s="52" t="str">
        <f>IF(COUNTIF(NGAP!N16,1),"OUI","NON")</f>
        <v>NON</v>
      </c>
      <c r="U16" s="52" t="str">
        <f>IF(COUNTIF(NGAP!I16,"*GS*"),"OUI","NON")</f>
        <v>OUI</v>
      </c>
      <c r="V16" s="52" t="str">
        <f>IF(COUNTIF(NGAP!I16,"*VGS*"),"OUI","NON")</f>
        <v>OUI</v>
      </c>
      <c r="W16" s="52" t="str">
        <f t="shared" si="6"/>
        <v>NON</v>
      </c>
      <c r="X16" s="132" t="str">
        <f t="shared" si="7"/>
        <v>NON</v>
      </c>
      <c r="Y16" s="130" t="str">
        <f>IF(NGAP!O16="","",NGAP!O16)</f>
        <v xml:space="preserve">Consultation d'un patient insuffisant cardiaque après hospitalisation par le médecin traitant </v>
      </c>
    </row>
    <row r="17" spans="1:25" ht="20.100000000000001" customHeight="1" x14ac:dyDescent="0.25">
      <c r="A17" s="87" t="str">
        <f>NGAP!A17</f>
        <v>MIS</v>
      </c>
      <c r="B17" s="113" t="str">
        <f>NGAP!B17</f>
        <v>Consultation initiale d'annonce pathologie grave</v>
      </c>
      <c r="C17" s="110">
        <f>NGAP!C17</f>
        <v>30</v>
      </c>
      <c r="D17" s="88">
        <f t="shared" si="2"/>
        <v>21</v>
      </c>
      <c r="E17" s="120">
        <f t="shared" si="3"/>
        <v>9</v>
      </c>
      <c r="F17" s="117" t="str">
        <f t="shared" si="4"/>
        <v>NGAP</v>
      </c>
      <c r="G17" s="89" t="str">
        <f>NGAP!D17</f>
        <v>NGAP_ter</v>
      </c>
      <c r="H17" s="89" t="str">
        <f>IF((NGAP!E17)="","",(NGAP!E17))</f>
        <v/>
      </c>
      <c r="I17" s="89" t="str">
        <f>IF((NGAP!F17)="","",(NGAP!F17))</f>
        <v/>
      </c>
      <c r="J17" s="89"/>
      <c r="K17" s="127"/>
      <c r="L17" s="123" t="str">
        <f t="shared" si="0"/>
        <v>OUI</v>
      </c>
      <c r="M17" s="52" t="str">
        <f t="shared" si="5"/>
        <v>OUI</v>
      </c>
      <c r="N17" s="89" t="str">
        <f>IF((NGAP!G17)="","",(NGAP!G17))</f>
        <v/>
      </c>
      <c r="O17" s="52" t="str">
        <f>IF(COUNTIF(NGAP!J17,1),"OUI","NON")</f>
        <v>NON</v>
      </c>
      <c r="P17" s="52" t="str">
        <f>IF(COUNTIF(NGAP!K17,1),"OUI","NON")</f>
        <v>OUI</v>
      </c>
      <c r="Q17" s="52" t="str">
        <f>IF(COUNTIF(NGAP!L17,1),"OUI","NON")</f>
        <v>NON</v>
      </c>
      <c r="R17" s="52" t="str">
        <f>IF(COUNTIF(NGAP!M17,1),"OUI","NON")</f>
        <v>NON</v>
      </c>
      <c r="S17" s="52" t="str">
        <f t="shared" si="1"/>
        <v>NON</v>
      </c>
      <c r="T17" s="52" t="str">
        <f>IF(COUNTIF(NGAP!N17,1),"OUI","NON")</f>
        <v>NON</v>
      </c>
      <c r="U17" s="52" t="str">
        <f>IF(COUNTIF(NGAP!I17,"*GS*"),"OUI","NON")</f>
        <v>OUI</v>
      </c>
      <c r="V17" s="52" t="str">
        <f>IF(COUNTIF(NGAP!I17,"*VGS*"),"OUI","NON")</f>
        <v>NON</v>
      </c>
      <c r="W17" s="52" t="str">
        <f t="shared" si="6"/>
        <v>NON</v>
      </c>
      <c r="X17" s="132" t="str">
        <f t="shared" si="7"/>
        <v>NON</v>
      </c>
      <c r="Y17" s="130" t="str">
        <f>IF(NGAP!O17="","",NGAP!O17)</f>
        <v>Consultation initiale d’information du patient et de mise en place d’une stratégie thérapeutique pour les patients atteints de cancer ou de pathologie neurologique grave ou neurodégénérative</v>
      </c>
    </row>
    <row r="18" spans="1:25" ht="20.100000000000001" customHeight="1" thickBot="1" x14ac:dyDescent="0.3">
      <c r="A18" s="100" t="str">
        <f>NGAP!A18</f>
        <v>PIV</v>
      </c>
      <c r="B18" s="114" t="str">
        <f>NGAP!B18</f>
        <v>Consultation initiale d'annonce VIH</v>
      </c>
      <c r="C18" s="111">
        <f>NGAP!C18</f>
        <v>30</v>
      </c>
      <c r="D18" s="101">
        <f t="shared" si="2"/>
        <v>21</v>
      </c>
      <c r="E18" s="121">
        <f t="shared" si="3"/>
        <v>9</v>
      </c>
      <c r="F18" s="118" t="str">
        <f t="shared" si="4"/>
        <v>NGAP</v>
      </c>
      <c r="G18" s="102" t="str">
        <f>NGAP!D18</f>
        <v>NGAP_ter</v>
      </c>
      <c r="H18" s="102" t="str">
        <f>IF((NGAP!E18)="","",(NGAP!E18))</f>
        <v/>
      </c>
      <c r="I18" s="102" t="str">
        <f>IF((NGAP!F18)="","",(NGAP!F18))</f>
        <v/>
      </c>
      <c r="J18" s="102"/>
      <c r="K18" s="128"/>
      <c r="L18" s="125" t="str">
        <f t="shared" si="0"/>
        <v>OUI</v>
      </c>
      <c r="M18" s="103" t="str">
        <f t="shared" si="5"/>
        <v>OUI</v>
      </c>
      <c r="N18" s="102" t="str">
        <f>IF((NGAP!G18)="","",(NGAP!G18))</f>
        <v/>
      </c>
      <c r="O18" s="103" t="str">
        <f>IF(COUNTIF(NGAP!J18,1),"OUI","NON")</f>
        <v>NON</v>
      </c>
      <c r="P18" s="103" t="str">
        <f>IF(COUNTIF(NGAP!K18,1),"OUI","NON")</f>
        <v>OUI</v>
      </c>
      <c r="Q18" s="103" t="str">
        <f>IF(COUNTIF(NGAP!L18,1),"OUI","NON")</f>
        <v>NON</v>
      </c>
      <c r="R18" s="103" t="str">
        <f>IF(COUNTIF(NGAP!M18,1),"OUI","NON")</f>
        <v>NON</v>
      </c>
      <c r="S18" s="103" t="str">
        <f t="shared" si="1"/>
        <v>NON</v>
      </c>
      <c r="T18" s="103" t="str">
        <f>IF(COUNTIF(NGAP!N18,1),"OUI","NON")</f>
        <v>NON</v>
      </c>
      <c r="U18" s="103" t="str">
        <f>IF(COUNTIF(NGAP!I18,"*GS*"),"OUI","NON")</f>
        <v>OUI</v>
      </c>
      <c r="V18" s="103" t="str">
        <f>IF(COUNTIF(NGAP!I18,"*VGS*"),"OUI","NON")</f>
        <v>NON</v>
      </c>
      <c r="W18" s="103" t="str">
        <f t="shared" si="6"/>
        <v>NON</v>
      </c>
      <c r="X18" s="134" t="str">
        <f t="shared" si="7"/>
        <v>NON</v>
      </c>
      <c r="Y18" s="131" t="str">
        <f>IF(NGAP!O18="","",NGAP!O18)</f>
        <v>Consultation initiale d’information et organisation de la prise en charge en cas d’infection par le VIH</v>
      </c>
    </row>
    <row r="19" spans="1:25" ht="20.100000000000001" customHeight="1" x14ac:dyDescent="0.25">
      <c r="A19" s="87" t="str">
        <f>CCAM!A2</f>
        <v>DEQP003</v>
      </c>
      <c r="B19" s="113" t="str">
        <f>CCAM!B2</f>
        <v>Électrocardiogramme</v>
      </c>
      <c r="C19" s="110">
        <f>CCAM!C2</f>
        <v>14.26</v>
      </c>
      <c r="D19" s="88">
        <f t="shared" si="2"/>
        <v>9.9819999999999993</v>
      </c>
      <c r="E19" s="120">
        <f t="shared" si="3"/>
        <v>4.2780000000000005</v>
      </c>
      <c r="F19" s="117" t="str">
        <f>IF(LEN(A19)=7,"CCAM","NGAP")</f>
        <v>CCAM</v>
      </c>
      <c r="G19" s="89" t="str">
        <f>CCAM!D2</f>
        <v>ATM_ter</v>
      </c>
      <c r="H19" s="89" t="str">
        <f>IF((CCAM!E2)="","",(CCAM!E2))</f>
        <v>Cardiologie</v>
      </c>
      <c r="I19" s="89" t="str">
        <f>IF((CCAM!F2)="","",(CCAM!F2))</f>
        <v/>
      </c>
      <c r="J19" s="89" t="str">
        <f>IF((CCAM!G2)="","",(CCAM!G2))</f>
        <v/>
      </c>
      <c r="K19" s="127" t="str">
        <f>IF((CCAM!H2)="","",(CCAM!H2))</f>
        <v/>
      </c>
      <c r="L19" s="126" t="str">
        <f>IF(COUNTIF(H19,"gynécologie"),"NON","OUI")</f>
        <v>OUI</v>
      </c>
      <c r="M19" s="99" t="str">
        <f>IF(COUNTIF(B19,"*pénis*"),"NON","OUI")</f>
        <v>OUI</v>
      </c>
      <c r="N19" s="98" t="str">
        <f>IF((CCAM!I39)="","",(CCAM!I39))</f>
        <v/>
      </c>
      <c r="O19" s="52" t="str">
        <f>IF(F19="CCAM","OUI","NON")</f>
        <v>OUI</v>
      </c>
      <c r="P19" s="52" t="str">
        <f>IF(F19="CCAM","OUI","NON")</f>
        <v>OUI</v>
      </c>
      <c r="Q19" s="52" t="str">
        <f>IF(F19="CCAM","OUI","NON")</f>
        <v>OUI</v>
      </c>
      <c r="R19" s="52" t="str">
        <f>IF(COUNTIF(CCAM!J2,"*F*"),"OUI","NON")</f>
        <v>OUI</v>
      </c>
      <c r="S19" s="99" t="str">
        <f>IF(COUNTIF(CCAM!J2,"*M*"),"OUI","NON")</f>
        <v>NON</v>
      </c>
      <c r="T19" s="52" t="str">
        <f>IF(F19="CCAM","OUI","NON")</f>
        <v>OUI</v>
      </c>
      <c r="U19" s="99" t="str">
        <f>IF(COUNTIF(CCAM!K2,"*GS*"),"OUI","NON")</f>
        <v>OUI</v>
      </c>
      <c r="V19" s="99" t="str">
        <f>IF(COUNTIF(CCAM!K2,"*VGS*"),"OUI","NON")</f>
        <v>OUI</v>
      </c>
      <c r="W19" s="99" t="str">
        <f>IF(COUNTIF(CCAM!J2,"*J*"),"OUI","NON")</f>
        <v>NON</v>
      </c>
      <c r="X19" s="135" t="str">
        <f>IF(COUNTIF(CCAM!J2,"*R*"),"OUI","NON")</f>
        <v>NON</v>
      </c>
      <c r="Y19" s="130" t="str">
        <f>CCAM!L2</f>
        <v>Électrocardiographie sur au moins 12 dérivations</v>
      </c>
    </row>
    <row r="20" spans="1:25" ht="20.100000000000001" customHeight="1" x14ac:dyDescent="0.25">
      <c r="A20" s="87" t="str">
        <f>CCAM!A3</f>
        <v>EQQM006</v>
      </c>
      <c r="B20" s="113" t="str">
        <f>CCAM!B3</f>
        <v>Mesure de la pression intraartérielle d'un membre en au moins 3 points</v>
      </c>
      <c r="C20" s="110">
        <f>CCAM!C3</f>
        <v>21.12</v>
      </c>
      <c r="D20" s="88">
        <f t="shared" si="2"/>
        <v>14.783999999999999</v>
      </c>
      <c r="E20" s="120">
        <f t="shared" si="3"/>
        <v>6.3360000000000021</v>
      </c>
      <c r="F20" s="117" t="str">
        <f t="shared" ref="F20:F84" si="8">IF(LEN(A20)=7,"CCAM","NGAP")</f>
        <v>CCAM</v>
      </c>
      <c r="G20" s="89" t="str">
        <f>CCAM!D3</f>
        <v>ATM_quater</v>
      </c>
      <c r="H20" s="89" t="str">
        <f>IF((CCAM!E3)="","",(CCAM!E3))</f>
        <v>Cardiologie</v>
      </c>
      <c r="I20" s="89" t="str">
        <f>IF((CCAM!F3)="","",(CCAM!F3))</f>
        <v/>
      </c>
      <c r="J20" s="89" t="str">
        <f>IF((CCAM!G3)="","",(CCAM!G3))</f>
        <v/>
      </c>
      <c r="K20" s="127" t="str">
        <f>IF((CCAM!H3)="","",(CCAM!H3))</f>
        <v/>
      </c>
      <c r="L20" s="126" t="str">
        <f t="shared" ref="L20:L84" si="9">IF(COUNTIF(H20,"gynécologie"),"NON","OUI")</f>
        <v>OUI</v>
      </c>
      <c r="M20" s="99" t="str">
        <f t="shared" ref="M20:M84" si="10">IF(COUNTIF(B20,"*pénis*"),"NON","OUI")</f>
        <v>OUI</v>
      </c>
      <c r="N20" s="98" t="str">
        <f>IF((CCAM!I40)="","",(CCAM!I40))</f>
        <v/>
      </c>
      <c r="O20" s="52" t="str">
        <f t="shared" ref="O20:O84" si="11">IF(F20="CCAM","OUI","NON")</f>
        <v>OUI</v>
      </c>
      <c r="P20" s="52" t="str">
        <f t="shared" ref="P20:P84" si="12">IF(F20="CCAM","OUI","NON")</f>
        <v>OUI</v>
      </c>
      <c r="Q20" s="52" t="str">
        <f t="shared" ref="Q20:Q84" si="13">IF(F20="CCAM","OUI","NON")</f>
        <v>OUI</v>
      </c>
      <c r="R20" s="52" t="str">
        <f>IF(COUNTIF(CCAM!J3,"*F*"),"OUI","NON")</f>
        <v>OUI</v>
      </c>
      <c r="S20" s="99" t="str">
        <f>IF(COUNTIF(CCAM!J3,"*M*"),"OUI","NON")</f>
        <v>NON</v>
      </c>
      <c r="T20" s="52" t="str">
        <f t="shared" ref="T20:T84" si="14">IF(F20="CCAM","OUI","NON")</f>
        <v>OUI</v>
      </c>
      <c r="U20" s="99" t="str">
        <f>IF(COUNTIF(CCAM!K3,"*GS*"),"OUI","NON")</f>
        <v>NON</v>
      </c>
      <c r="V20" s="99" t="str">
        <f>IF(COUNTIF(CCAM!K3,"*VGS*"),"OUI","NON")</f>
        <v>NON</v>
      </c>
      <c r="W20" s="99" t="str">
        <f>IF(COUNTIF(CCAM!J3,"*J*"),"OUI","NON")</f>
        <v>NON</v>
      </c>
      <c r="X20" s="135" t="str">
        <f>IF(COUNTIF(CCAM!J3,"*R*"),"OUI","NON")</f>
        <v>NON</v>
      </c>
      <c r="Y20" s="130" t="str">
        <f>CCAM!L3</f>
        <v xml:space="preserve">Mesure de la pression intraartérielle d'un membre en au moins 3 points, par doppler transcutané ou pléthysmographie. 
</v>
      </c>
    </row>
    <row r="21" spans="1:25" ht="20.100000000000001" customHeight="1" x14ac:dyDescent="0.25">
      <c r="A21" s="87" t="str">
        <f>CCAM!A4</f>
        <v>QEHA001</v>
      </c>
      <c r="B21" s="113" t="str">
        <f>CCAM!B4</f>
        <v>Biopsie de l’aréole</v>
      </c>
      <c r="C21" s="110">
        <f>CCAM!C4</f>
        <v>29.76</v>
      </c>
      <c r="D21" s="88">
        <f t="shared" si="2"/>
        <v>20.832000000000001</v>
      </c>
      <c r="E21" s="120">
        <f t="shared" si="3"/>
        <v>8.9280000000000008</v>
      </c>
      <c r="F21" s="117" t="str">
        <f t="shared" si="8"/>
        <v>CCAM</v>
      </c>
      <c r="G21" s="89" t="str">
        <f>CCAM!D4</f>
        <v>ADC</v>
      </c>
      <c r="H21" s="89" t="str">
        <f>IF((CCAM!E4)="","",(CCAM!E4))</f>
        <v>Dermatologie</v>
      </c>
      <c r="I21" s="89" t="str">
        <f>IF((CCAM!F4)="","",(CCAM!F4))</f>
        <v/>
      </c>
      <c r="J21" s="89" t="str">
        <f>IF((CCAM!G4)="","",(CCAM!G4))</f>
        <v>Corps</v>
      </c>
      <c r="K21" s="127" t="str">
        <f>IF((CCAM!H4)="","",(CCAM!H4))</f>
        <v/>
      </c>
      <c r="L21" s="126" t="str">
        <f t="shared" si="9"/>
        <v>OUI</v>
      </c>
      <c r="M21" s="99" t="str">
        <f t="shared" si="10"/>
        <v>OUI</v>
      </c>
      <c r="N21" s="98" t="str">
        <f>IF((CCAM!I41)="","",(CCAM!I41))</f>
        <v>&gt; 24 ans</v>
      </c>
      <c r="O21" s="52" t="str">
        <f t="shared" si="11"/>
        <v>OUI</v>
      </c>
      <c r="P21" s="52" t="str">
        <f t="shared" si="12"/>
        <v>OUI</v>
      </c>
      <c r="Q21" s="52" t="str">
        <f t="shared" si="13"/>
        <v>OUI</v>
      </c>
      <c r="R21" s="52" t="str">
        <f>IF(COUNTIF(CCAM!J4,"*F*"),"OUI","NON")</f>
        <v>NON</v>
      </c>
      <c r="S21" s="99" t="str">
        <f>IF(COUNTIF(CCAM!J4,"*M*"),"OUI","NON")</f>
        <v>NON</v>
      </c>
      <c r="T21" s="52" t="str">
        <f t="shared" si="14"/>
        <v>OUI</v>
      </c>
      <c r="U21" s="99" t="str">
        <f>IF(COUNTIF(CCAM!K4,"*GS*"),"OUI","NON")</f>
        <v>OUI</v>
      </c>
      <c r="V21" s="99" t="str">
        <f>IF(COUNTIF(CCAM!K4,"*VGS*"),"OUI","NON")</f>
        <v>OUI</v>
      </c>
      <c r="W21" s="99" t="str">
        <f>IF(COUNTIF(CCAM!J4,"*J*"),"OUI","NON")</f>
        <v>NON</v>
      </c>
      <c r="X21" s="135" t="str">
        <f>IF(COUNTIF(CCAM!J4,"*R*"),"OUI","NON")</f>
        <v>NON</v>
      </c>
      <c r="Y21" s="130" t="str">
        <f>CCAM!L4</f>
        <v>Biopsie de la plaque aréolomamelonnaire</v>
      </c>
    </row>
    <row r="22" spans="1:25" ht="20.100000000000001" customHeight="1" x14ac:dyDescent="0.25">
      <c r="A22" s="87" t="str">
        <f>CCAM!A5</f>
        <v>QZNP005</v>
      </c>
      <c r="B22" s="113" t="str">
        <f>CCAM!B5</f>
        <v>Cryothérapie de plus de 50 lésions du corps</v>
      </c>
      <c r="C22" s="110">
        <f>CCAM!C5</f>
        <v>38.450000000000003</v>
      </c>
      <c r="D22" s="88">
        <f t="shared" si="2"/>
        <v>26.914999999999999</v>
      </c>
      <c r="E22" s="120">
        <f t="shared" si="3"/>
        <v>11.535000000000004</v>
      </c>
      <c r="F22" s="117" t="str">
        <f t="shared" si="8"/>
        <v>CCAM</v>
      </c>
      <c r="G22" s="89" t="str">
        <f>CCAM!D5</f>
        <v>ATM</v>
      </c>
      <c r="H22" s="89" t="str">
        <f>IF((CCAM!E5)="","",(CCAM!E5))</f>
        <v>Dermatologie</v>
      </c>
      <c r="I22" s="89" t="str">
        <f>IF((CCAM!F5)="","",(CCAM!F5))</f>
        <v/>
      </c>
      <c r="J22" s="89" t="str">
        <f>IF((CCAM!G5)="","",(CCAM!G5))</f>
        <v>Corps</v>
      </c>
      <c r="K22" s="127" t="str">
        <f>IF((CCAM!H5)="","",(CCAM!H5))</f>
        <v/>
      </c>
      <c r="L22" s="126" t="str">
        <f t="shared" si="9"/>
        <v>OUI</v>
      </c>
      <c r="M22" s="99" t="str">
        <f t="shared" si="10"/>
        <v>OUI</v>
      </c>
      <c r="N22" s="98" t="str">
        <f>IF((CCAM!I42)="","",(CCAM!I42))</f>
        <v/>
      </c>
      <c r="O22" s="52" t="str">
        <f t="shared" si="11"/>
        <v>OUI</v>
      </c>
      <c r="P22" s="52" t="str">
        <f t="shared" si="12"/>
        <v>OUI</v>
      </c>
      <c r="Q22" s="52" t="str">
        <f t="shared" si="13"/>
        <v>OUI</v>
      </c>
      <c r="R22" s="52" t="str">
        <f>IF(COUNTIF(CCAM!J5,"*F*"),"OUI","NON")</f>
        <v>NON</v>
      </c>
      <c r="S22" s="99" t="str">
        <f>IF(COUNTIF(CCAM!J5,"*M*"),"OUI","NON")</f>
        <v>NON</v>
      </c>
      <c r="T22" s="52" t="str">
        <f t="shared" si="14"/>
        <v>OUI</v>
      </c>
      <c r="U22" s="99" t="str">
        <f>IF(COUNTIF(CCAM!K5,"*GS*"),"OUI","NON")</f>
        <v>NON</v>
      </c>
      <c r="V22" s="99" t="str">
        <f>IF(COUNTIF(CCAM!K5,"*VGS*"),"OUI","NON")</f>
        <v>NON</v>
      </c>
      <c r="W22" s="99" t="str">
        <f>IF(COUNTIF(CCAM!J5,"*J*"),"OUI","NON")</f>
        <v>NON</v>
      </c>
      <c r="X22" s="135" t="str">
        <f>IF(COUNTIF(CCAM!J5,"*R*"),"OUI","NON")</f>
        <v>NON</v>
      </c>
      <c r="Y22" s="130" t="str">
        <f>CCAM!L5</f>
        <v>Séance de destruction de 51 lésions cutanées superficielles ou plus, par agent chimique ou par cryothérapie de contact, en dehors du visage</v>
      </c>
    </row>
    <row r="23" spans="1:25" ht="20.100000000000001" customHeight="1" x14ac:dyDescent="0.25">
      <c r="A23" s="87" t="str">
        <f>CCAM!A6</f>
        <v>QZNP012</v>
      </c>
      <c r="B23" s="113" t="str">
        <f>CCAM!B6</f>
        <v>Cryothérapie de 11 à 50 lésions du corps</v>
      </c>
      <c r="C23" s="110">
        <f>CCAM!C6</f>
        <v>29.9</v>
      </c>
      <c r="D23" s="88">
        <f t="shared" si="2"/>
        <v>20.929999999999996</v>
      </c>
      <c r="E23" s="120">
        <f t="shared" si="3"/>
        <v>8.9700000000000024</v>
      </c>
      <c r="F23" s="117" t="str">
        <f t="shared" si="8"/>
        <v>CCAM</v>
      </c>
      <c r="G23" s="89" t="str">
        <f>CCAM!D6</f>
        <v>ATM</v>
      </c>
      <c r="H23" s="89" t="str">
        <f>IF((CCAM!E6)="","",(CCAM!E6))</f>
        <v>Dermatologie</v>
      </c>
      <c r="I23" s="89" t="str">
        <f>IF((CCAM!F6)="","",(CCAM!F6))</f>
        <v/>
      </c>
      <c r="J23" s="89" t="str">
        <f>IF((CCAM!G6)="","",(CCAM!G6))</f>
        <v>Corps</v>
      </c>
      <c r="K23" s="127" t="str">
        <f>IF((CCAM!H6)="","",(CCAM!H6))</f>
        <v/>
      </c>
      <c r="L23" s="126" t="str">
        <f t="shared" si="9"/>
        <v>OUI</v>
      </c>
      <c r="M23" s="99" t="str">
        <f t="shared" si="10"/>
        <v>OUI</v>
      </c>
      <c r="N23" s="98" t="str">
        <f>IF((CCAM!I43)="","",(CCAM!I43))</f>
        <v/>
      </c>
      <c r="O23" s="52" t="str">
        <f t="shared" si="11"/>
        <v>OUI</v>
      </c>
      <c r="P23" s="52" t="str">
        <f t="shared" si="12"/>
        <v>OUI</v>
      </c>
      <c r="Q23" s="52" t="str">
        <f t="shared" si="13"/>
        <v>OUI</v>
      </c>
      <c r="R23" s="52" t="str">
        <f>IF(COUNTIF(CCAM!J6,"*F*"),"OUI","NON")</f>
        <v>NON</v>
      </c>
      <c r="S23" s="99" t="str">
        <f>IF(COUNTIF(CCAM!J6,"*M*"),"OUI","NON")</f>
        <v>NON</v>
      </c>
      <c r="T23" s="52" t="str">
        <f t="shared" si="14"/>
        <v>OUI</v>
      </c>
      <c r="U23" s="99" t="str">
        <f>IF(COUNTIF(CCAM!K6,"*GS*"),"OUI","NON")</f>
        <v>NON</v>
      </c>
      <c r="V23" s="99" t="str">
        <f>IF(COUNTIF(CCAM!K6,"*VGS*"),"OUI","NON")</f>
        <v>NON</v>
      </c>
      <c r="W23" s="99" t="str">
        <f>IF(COUNTIF(CCAM!J6,"*J*"),"OUI","NON")</f>
        <v>NON</v>
      </c>
      <c r="X23" s="135" t="str">
        <f>IF(COUNTIF(CCAM!J6,"*R*"),"OUI","NON")</f>
        <v>NON</v>
      </c>
      <c r="Y23" s="130" t="str">
        <f>CCAM!L6</f>
        <v>Séance de destruction de 11 à 50 lésions cutanées superficielles par agent chimique ou par cryothérapie de contact, en dehors du visage</v>
      </c>
    </row>
    <row r="24" spans="1:25" ht="20.100000000000001" customHeight="1" x14ac:dyDescent="0.25">
      <c r="A24" s="87" t="str">
        <f>CCAM!A7</f>
        <v>QZHA003</v>
      </c>
      <c r="B24" s="113" t="str">
        <f>CCAM!B7</f>
        <v xml:space="preserve">Biopsie de la tablette, du repli et/ou du lit de l'ongle </v>
      </c>
      <c r="C24" s="110">
        <f>CCAM!C7</f>
        <v>43.43</v>
      </c>
      <c r="D24" s="88">
        <f t="shared" si="2"/>
        <v>30.400999999999996</v>
      </c>
      <c r="E24" s="120">
        <f t="shared" si="3"/>
        <v>13.029000000000003</v>
      </c>
      <c r="F24" s="117" t="str">
        <f t="shared" si="8"/>
        <v>CCAM</v>
      </c>
      <c r="G24" s="89" t="str">
        <f>CCAM!D7</f>
        <v>ADC</v>
      </c>
      <c r="H24" s="89" t="str">
        <f>IF((CCAM!E7)="","",(CCAM!E7))</f>
        <v>Dermatologie</v>
      </c>
      <c r="I24" s="89" t="str">
        <f>IF((CCAM!F7)="","",(CCAM!F7))</f>
        <v/>
      </c>
      <c r="J24" s="89" t="str">
        <f>IF((CCAM!G7)="","",(CCAM!G7))</f>
        <v>Membre supérieur</v>
      </c>
      <c r="K24" s="127" t="str">
        <f>IF((CCAM!H7)="","",(CCAM!H7))</f>
        <v>Membre inférieur</v>
      </c>
      <c r="L24" s="126" t="str">
        <f t="shared" si="9"/>
        <v>OUI</v>
      </c>
      <c r="M24" s="99" t="str">
        <f t="shared" si="10"/>
        <v>OUI</v>
      </c>
      <c r="N24" s="98" t="str">
        <f>IF((CCAM!I44)="","",(CCAM!I44))</f>
        <v/>
      </c>
      <c r="O24" s="52" t="str">
        <f t="shared" si="11"/>
        <v>OUI</v>
      </c>
      <c r="P24" s="52" t="str">
        <f t="shared" si="12"/>
        <v>OUI</v>
      </c>
      <c r="Q24" s="52" t="str">
        <f t="shared" si="13"/>
        <v>OUI</v>
      </c>
      <c r="R24" s="52" t="str">
        <f>IF(COUNTIF(CCAM!J7,"*F*"),"OUI","NON")</f>
        <v>NON</v>
      </c>
      <c r="S24" s="99" t="str">
        <f>IF(COUNTIF(CCAM!J7,"*M*"),"OUI","NON")</f>
        <v>NON</v>
      </c>
      <c r="T24" s="52" t="str">
        <f t="shared" si="14"/>
        <v>OUI</v>
      </c>
      <c r="U24" s="99" t="str">
        <f>IF(COUNTIF(CCAM!K7,"*GS*"),"OUI","NON")</f>
        <v>NON</v>
      </c>
      <c r="V24" s="99" t="str">
        <f>IF(COUNTIF(CCAM!K7,"*VGS*"),"OUI","NON")</f>
        <v>NON</v>
      </c>
      <c r="W24" s="99" t="str">
        <f>IF(COUNTIF(CCAM!J7,"*J*"),"OUI","NON")</f>
        <v>NON</v>
      </c>
      <c r="X24" s="135" t="str">
        <f>IF(COUNTIF(CCAM!J7,"*R*"),"OUI","NON")</f>
        <v>NON</v>
      </c>
      <c r="Y24" s="130">
        <f>CCAM!L7</f>
        <v>0</v>
      </c>
    </row>
    <row r="25" spans="1:25" ht="20.100000000000001" customHeight="1" x14ac:dyDescent="0.25">
      <c r="A25" s="87" t="str">
        <f>CCAM!A8</f>
        <v>JHFA015</v>
      </c>
      <c r="B25" s="113" t="str">
        <f>CCAM!B8</f>
        <v>Exérèse de lésion de la peau du pénis, du gland et/ou du sillon balanopréputial</v>
      </c>
      <c r="C25" s="110">
        <f>CCAM!C8</f>
        <v>49.63</v>
      </c>
      <c r="D25" s="88">
        <f t="shared" si="2"/>
        <v>34.741</v>
      </c>
      <c r="E25" s="120">
        <f t="shared" si="3"/>
        <v>14.889000000000003</v>
      </c>
      <c r="F25" s="117" t="str">
        <f t="shared" si="8"/>
        <v>CCAM</v>
      </c>
      <c r="G25" s="89" t="str">
        <f>CCAM!D8</f>
        <v>ADC</v>
      </c>
      <c r="H25" s="89" t="str">
        <f>IF((CCAM!E8)="","",(CCAM!E8))</f>
        <v>Dermatologie</v>
      </c>
      <c r="I25" s="89" t="str">
        <f>IF((CCAM!F8)="","",(CCAM!F8))</f>
        <v/>
      </c>
      <c r="J25" s="89" t="str">
        <f>IF((CCAM!G8)="","",(CCAM!G8))</f>
        <v>Organes génitaux</v>
      </c>
      <c r="K25" s="127" t="str">
        <f>IF((CCAM!H8)="","",(CCAM!H8))</f>
        <v/>
      </c>
      <c r="L25" s="126" t="str">
        <f t="shared" si="9"/>
        <v>OUI</v>
      </c>
      <c r="M25" s="99" t="str">
        <f t="shared" si="10"/>
        <v>NON</v>
      </c>
      <c r="N25" s="98" t="str">
        <f>IF((CCAM!I45)="","",(CCAM!I45))</f>
        <v/>
      </c>
      <c r="O25" s="52" t="str">
        <f t="shared" si="11"/>
        <v>OUI</v>
      </c>
      <c r="P25" s="52" t="str">
        <f t="shared" si="12"/>
        <v>OUI</v>
      </c>
      <c r="Q25" s="52" t="str">
        <f t="shared" si="13"/>
        <v>OUI</v>
      </c>
      <c r="R25" s="52" t="str">
        <f>IF(COUNTIF(CCAM!J8,"*F*"),"OUI","NON")</f>
        <v>NON</v>
      </c>
      <c r="S25" s="99" t="str">
        <f>IF(COUNTIF(CCAM!J8,"*M*"),"OUI","NON")</f>
        <v>NON</v>
      </c>
      <c r="T25" s="52" t="str">
        <f t="shared" si="14"/>
        <v>OUI</v>
      </c>
      <c r="U25" s="99" t="str">
        <f>IF(COUNTIF(CCAM!K8,"*GS*"),"OUI","NON")</f>
        <v>NON</v>
      </c>
      <c r="V25" s="99" t="str">
        <f>IF(COUNTIF(CCAM!K8,"*VGS*"),"OUI","NON")</f>
        <v>NON</v>
      </c>
      <c r="W25" s="99" t="str">
        <f>IF(COUNTIF(CCAM!J8,"*J*"),"OUI","NON")</f>
        <v>NON</v>
      </c>
      <c r="X25" s="135" t="str">
        <f>IF(COUNTIF(CCAM!J8,"*R*"),"OUI","NON")</f>
        <v>NON</v>
      </c>
      <c r="Y25" s="130" t="str">
        <f>CCAM!L8</f>
        <v>Exérèse de lésion de la peau du pénis, du gland et/ou du sillon balanopréputial, sans anesthésie générale ou locorégionale</v>
      </c>
    </row>
    <row r="26" spans="1:25" ht="20.100000000000001" customHeight="1" x14ac:dyDescent="0.25">
      <c r="A26" s="87" t="str">
        <f>CCAM!A9</f>
        <v>JHHA001</v>
      </c>
      <c r="B26" s="113" t="str">
        <f>CCAM!B9</f>
        <v>Biopsie du pénis</v>
      </c>
      <c r="C26" s="110">
        <f>CCAM!C9</f>
        <v>37.58</v>
      </c>
      <c r="D26" s="88">
        <f t="shared" si="2"/>
        <v>26.305999999999997</v>
      </c>
      <c r="E26" s="120">
        <f t="shared" si="3"/>
        <v>11.274000000000001</v>
      </c>
      <c r="F26" s="117" t="str">
        <f t="shared" si="8"/>
        <v>CCAM</v>
      </c>
      <c r="G26" s="89" t="str">
        <f>CCAM!D9</f>
        <v>ADC</v>
      </c>
      <c r="H26" s="89" t="str">
        <f>IF((CCAM!E9)="","",(CCAM!E9))</f>
        <v>Dermatologie</v>
      </c>
      <c r="I26" s="89" t="str">
        <f>IF((CCAM!F9)="","",(CCAM!F9))</f>
        <v/>
      </c>
      <c r="J26" s="89" t="str">
        <f>IF((CCAM!G9)="","",(CCAM!G9))</f>
        <v>Organes génitaux</v>
      </c>
      <c r="K26" s="127" t="str">
        <f>IF((CCAM!H9)="","",(CCAM!H9))</f>
        <v/>
      </c>
      <c r="L26" s="126" t="str">
        <f t="shared" si="9"/>
        <v>OUI</v>
      </c>
      <c r="M26" s="99" t="str">
        <f t="shared" si="10"/>
        <v>NON</v>
      </c>
      <c r="N26" s="98" t="str">
        <f>IF((CCAM!I46)="","",(CCAM!I46))</f>
        <v/>
      </c>
      <c r="O26" s="52" t="str">
        <f t="shared" si="11"/>
        <v>OUI</v>
      </c>
      <c r="P26" s="52" t="str">
        <f t="shared" si="12"/>
        <v>OUI</v>
      </c>
      <c r="Q26" s="52" t="str">
        <f t="shared" si="13"/>
        <v>OUI</v>
      </c>
      <c r="R26" s="52" t="str">
        <f>IF(COUNTIF(CCAM!J9,"*F*"),"OUI","NON")</f>
        <v>NON</v>
      </c>
      <c r="S26" s="99" t="str">
        <f>IF(COUNTIF(CCAM!J9,"*M*"),"OUI","NON")</f>
        <v>NON</v>
      </c>
      <c r="T26" s="52" t="str">
        <f t="shared" si="14"/>
        <v>OUI</v>
      </c>
      <c r="U26" s="99" t="str">
        <f>IF(COUNTIF(CCAM!K9,"*GS*"),"OUI","NON")</f>
        <v>OUI</v>
      </c>
      <c r="V26" s="99" t="str">
        <f>IF(COUNTIF(CCAM!K9,"*VGS*"),"OUI","NON")</f>
        <v>OUI</v>
      </c>
      <c r="W26" s="99" t="str">
        <f>IF(COUNTIF(CCAM!J9,"*J*"),"OUI","NON")</f>
        <v>NON</v>
      </c>
      <c r="X26" s="135" t="str">
        <f>IF(COUNTIF(CCAM!J9,"*R*"),"OUI","NON")</f>
        <v>NON</v>
      </c>
      <c r="Y26" s="130">
        <f>CCAM!L9</f>
        <v>0</v>
      </c>
    </row>
    <row r="27" spans="1:25" ht="20.100000000000001" customHeight="1" x14ac:dyDescent="0.25">
      <c r="A27" s="87" t="str">
        <f>CCAM!A10</f>
        <v>JHNP001</v>
      </c>
      <c r="B27" s="113" t="str">
        <f>CCAM!B10</f>
        <v>Destruction de lésion du gland et/ou du prépuce du pénis</v>
      </c>
      <c r="C27" s="110">
        <f>CCAM!C10</f>
        <v>39</v>
      </c>
      <c r="D27" s="88">
        <f t="shared" si="2"/>
        <v>27.299999999999997</v>
      </c>
      <c r="E27" s="120">
        <f t="shared" si="3"/>
        <v>11.700000000000003</v>
      </c>
      <c r="F27" s="117" t="str">
        <f t="shared" si="8"/>
        <v>CCAM</v>
      </c>
      <c r="G27" s="89" t="str">
        <f>CCAM!D10</f>
        <v>ATM</v>
      </c>
      <c r="H27" s="89" t="str">
        <f>IF((CCAM!E10)="","",(CCAM!E10))</f>
        <v>Dermatologie</v>
      </c>
      <c r="I27" s="89" t="str">
        <f>IF((CCAM!F10)="","",(CCAM!F10))</f>
        <v/>
      </c>
      <c r="J27" s="89" t="str">
        <f>IF((CCAM!G10)="","",(CCAM!G10))</f>
        <v>Organes génitaux</v>
      </c>
      <c r="K27" s="127" t="str">
        <f>IF((CCAM!H10)="","",(CCAM!H10))</f>
        <v/>
      </c>
      <c r="L27" s="126" t="str">
        <f t="shared" si="9"/>
        <v>OUI</v>
      </c>
      <c r="M27" s="99" t="str">
        <f t="shared" si="10"/>
        <v>NON</v>
      </c>
      <c r="N27" s="98" t="str">
        <f>IF((CCAM!I47)="","",(CCAM!I47))</f>
        <v/>
      </c>
      <c r="O27" s="52" t="str">
        <f t="shared" si="11"/>
        <v>OUI</v>
      </c>
      <c r="P27" s="52" t="str">
        <f t="shared" si="12"/>
        <v>OUI</v>
      </c>
      <c r="Q27" s="52" t="str">
        <f t="shared" si="13"/>
        <v>OUI</v>
      </c>
      <c r="R27" s="52" t="str">
        <f>IF(COUNTIF(CCAM!J10,"*F*"),"OUI","NON")</f>
        <v>NON</v>
      </c>
      <c r="S27" s="99" t="str">
        <f>IF(COUNTIF(CCAM!J10,"*M*"),"OUI","NON")</f>
        <v>NON</v>
      </c>
      <c r="T27" s="52" t="str">
        <f t="shared" si="14"/>
        <v>OUI</v>
      </c>
      <c r="U27" s="99" t="str">
        <f>IF(COUNTIF(CCAM!K10,"*GS*"),"OUI","NON")</f>
        <v>NON</v>
      </c>
      <c r="V27" s="99" t="str">
        <f>IF(COUNTIF(CCAM!K10,"*VGS*"),"OUI","NON")</f>
        <v>NON</v>
      </c>
      <c r="W27" s="99" t="str">
        <f>IF(COUNTIF(CCAM!J10,"*J*"),"OUI","NON")</f>
        <v>NON</v>
      </c>
      <c r="X27" s="135" t="str">
        <f>IF(COUNTIF(CCAM!J10,"*R*"),"OUI","NON")</f>
        <v>NON</v>
      </c>
      <c r="Y27" s="130">
        <f>CCAM!L10</f>
        <v>0</v>
      </c>
    </row>
    <row r="28" spans="1:25" ht="20.100000000000001" customHeight="1" x14ac:dyDescent="0.25">
      <c r="A28" s="87" t="str">
        <f>CCAM!A11</f>
        <v>JZNP001</v>
      </c>
      <c r="B28" s="113" t="str">
        <f>CCAM!B11</f>
        <v>Destruction de 10 à 50 lésions périnéales</v>
      </c>
      <c r="C28" s="110">
        <f>CCAM!C11</f>
        <v>50.55</v>
      </c>
      <c r="D28" s="88">
        <f t="shared" si="2"/>
        <v>35.384999999999998</v>
      </c>
      <c r="E28" s="120">
        <f t="shared" si="3"/>
        <v>15.164999999999999</v>
      </c>
      <c r="F28" s="117" t="str">
        <f t="shared" si="8"/>
        <v>CCAM</v>
      </c>
      <c r="G28" s="89" t="str">
        <f>CCAM!D11</f>
        <v>ATM</v>
      </c>
      <c r="H28" s="89" t="str">
        <f>IF((CCAM!E11)="","",(CCAM!E11))</f>
        <v>Dermatologie</v>
      </c>
      <c r="I28" s="89" t="str">
        <f>IF((CCAM!F11)="","",(CCAM!F11))</f>
        <v/>
      </c>
      <c r="J28" s="89" t="str">
        <f>IF((CCAM!G11)="","",(CCAM!G11))</f>
        <v>Organes génitaux</v>
      </c>
      <c r="K28" s="127" t="str">
        <f>IF((CCAM!H11)="","",(CCAM!H11))</f>
        <v/>
      </c>
      <c r="L28" s="126" t="str">
        <f t="shared" si="9"/>
        <v>OUI</v>
      </c>
      <c r="M28" s="99" t="str">
        <f t="shared" si="10"/>
        <v>OUI</v>
      </c>
      <c r="N28" s="98" t="str">
        <f>IF((CCAM!I48)="","",(CCAM!I48))</f>
        <v/>
      </c>
      <c r="O28" s="52" t="str">
        <f t="shared" si="11"/>
        <v>OUI</v>
      </c>
      <c r="P28" s="52" t="str">
        <f t="shared" si="12"/>
        <v>OUI</v>
      </c>
      <c r="Q28" s="52" t="str">
        <f t="shared" si="13"/>
        <v>OUI</v>
      </c>
      <c r="R28" s="52" t="str">
        <f>IF(COUNTIF(CCAM!J11,"*F*"),"OUI","NON")</f>
        <v>NON</v>
      </c>
      <c r="S28" s="99" t="str">
        <f>IF(COUNTIF(CCAM!J11,"*M*"),"OUI","NON")</f>
        <v>NON</v>
      </c>
      <c r="T28" s="52" t="str">
        <f t="shared" si="14"/>
        <v>OUI</v>
      </c>
      <c r="U28" s="99" t="str">
        <f>IF(COUNTIF(CCAM!K11,"*GS*"),"OUI","NON")</f>
        <v>NON</v>
      </c>
      <c r="V28" s="99" t="str">
        <f>IF(COUNTIF(CCAM!K11,"*VGS*"),"OUI","NON")</f>
        <v>NON</v>
      </c>
      <c r="W28" s="99" t="str">
        <f>IF(COUNTIF(CCAM!J11,"*J*"),"OUI","NON")</f>
        <v>NON</v>
      </c>
      <c r="X28" s="135" t="str">
        <f>IF(COUNTIF(CCAM!J11,"*R*"),"OUI","NON")</f>
        <v>NON</v>
      </c>
      <c r="Y28" s="130" t="str">
        <f>CCAM!L11</f>
        <v>Destruction de 10 à 50 lésions des organes génitaux externes féminins ou masculins, du raphé anogénital, de la région périanale</v>
      </c>
    </row>
    <row r="29" spans="1:25" ht="20.100000000000001" customHeight="1" x14ac:dyDescent="0.25">
      <c r="A29" s="87" t="str">
        <f>CCAM!A12</f>
        <v>JZNP002</v>
      </c>
      <c r="B29" s="113" t="str">
        <f>CCAM!B12</f>
        <v>Destruction de moins de 10 lésions périnéales</v>
      </c>
      <c r="C29" s="110">
        <f>CCAM!C12</f>
        <v>34.89</v>
      </c>
      <c r="D29" s="88">
        <f t="shared" si="2"/>
        <v>24.422999999999998</v>
      </c>
      <c r="E29" s="120">
        <f t="shared" si="3"/>
        <v>10.467000000000002</v>
      </c>
      <c r="F29" s="117" t="str">
        <f t="shared" si="8"/>
        <v>CCAM</v>
      </c>
      <c r="G29" s="89" t="str">
        <f>CCAM!D12</f>
        <v>ATM</v>
      </c>
      <c r="H29" s="89" t="str">
        <f>IF((CCAM!E12)="","",(CCAM!E12))</f>
        <v>Dermatologie</v>
      </c>
      <c r="I29" s="89" t="str">
        <f>IF((CCAM!F12)="","",(CCAM!F12))</f>
        <v/>
      </c>
      <c r="J29" s="89" t="str">
        <f>IF((CCAM!G12)="","",(CCAM!G12))</f>
        <v>Organes génitaux</v>
      </c>
      <c r="K29" s="127" t="str">
        <f>IF((CCAM!H12)="","",(CCAM!H12))</f>
        <v/>
      </c>
      <c r="L29" s="126" t="str">
        <f t="shared" si="9"/>
        <v>OUI</v>
      </c>
      <c r="M29" s="99" t="str">
        <f t="shared" si="10"/>
        <v>OUI</v>
      </c>
      <c r="N29" s="98" t="str">
        <f>IF((CCAM!I49)="","",(CCAM!I49))</f>
        <v/>
      </c>
      <c r="O29" s="52" t="str">
        <f t="shared" si="11"/>
        <v>OUI</v>
      </c>
      <c r="P29" s="52" t="str">
        <f t="shared" si="12"/>
        <v>OUI</v>
      </c>
      <c r="Q29" s="52" t="str">
        <f t="shared" si="13"/>
        <v>OUI</v>
      </c>
      <c r="R29" s="52" t="str">
        <f>IF(COUNTIF(CCAM!J12,"*F*"),"OUI","NON")</f>
        <v>NON</v>
      </c>
      <c r="S29" s="99" t="str">
        <f>IF(COUNTIF(CCAM!J12,"*M*"),"OUI","NON")</f>
        <v>NON</v>
      </c>
      <c r="T29" s="52" t="str">
        <f t="shared" si="14"/>
        <v>OUI</v>
      </c>
      <c r="U29" s="99" t="str">
        <f>IF(COUNTIF(CCAM!K12,"*GS*"),"OUI","NON")</f>
        <v>NON</v>
      </c>
      <c r="V29" s="99" t="str">
        <f>IF(COUNTIF(CCAM!K12,"*VGS*"),"OUI","NON")</f>
        <v>NON</v>
      </c>
      <c r="W29" s="99" t="str">
        <f>IF(COUNTIF(CCAM!J12,"*J*"),"OUI","NON")</f>
        <v>NON</v>
      </c>
      <c r="X29" s="135" t="str">
        <f>IF(COUNTIF(CCAM!J12,"*R*"),"OUI","NON")</f>
        <v>NON</v>
      </c>
      <c r="Y29" s="130" t="str">
        <f>CCAM!L12</f>
        <v>Destruction de 10 à 50 lésions des organes génitaux externes féminins ou masculins, du raphé anogénital, de la région périanale</v>
      </c>
    </row>
    <row r="30" spans="1:25" ht="20.100000000000001" customHeight="1" x14ac:dyDescent="0.25">
      <c r="A30" s="87" t="str">
        <f>CCAM!A13</f>
        <v>JZNP003</v>
      </c>
      <c r="B30" s="113" t="str">
        <f>CCAM!B13</f>
        <v>Destruction de 51 lésions périnéales ou plus, ou de lésion périnéale de plus de 30 cm²</v>
      </c>
      <c r="C30" s="110">
        <f>CCAM!C13</f>
        <v>72.62</v>
      </c>
      <c r="D30" s="88">
        <f t="shared" si="2"/>
        <v>50.834000000000003</v>
      </c>
      <c r="E30" s="120">
        <f t="shared" si="3"/>
        <v>21.786000000000001</v>
      </c>
      <c r="F30" s="117" t="str">
        <f t="shared" si="8"/>
        <v>CCAM</v>
      </c>
      <c r="G30" s="89" t="str">
        <f>CCAM!D13</f>
        <v>ATM</v>
      </c>
      <c r="H30" s="89" t="str">
        <f>IF((CCAM!E13)="","",(CCAM!E13))</f>
        <v>Dermatologie</v>
      </c>
      <c r="I30" s="89" t="str">
        <f>IF((CCAM!F13)="","",(CCAM!F13))</f>
        <v/>
      </c>
      <c r="J30" s="89" t="str">
        <f>IF((CCAM!G13)="","",(CCAM!G13))</f>
        <v>Organes génitaux</v>
      </c>
      <c r="K30" s="127" t="str">
        <f>IF((CCAM!H13)="","",(CCAM!H13))</f>
        <v/>
      </c>
      <c r="L30" s="126" t="str">
        <f t="shared" si="9"/>
        <v>OUI</v>
      </c>
      <c r="M30" s="99" t="str">
        <f t="shared" si="10"/>
        <v>OUI</v>
      </c>
      <c r="N30" s="98" t="str">
        <f>IF((CCAM!I50)="","",(CCAM!I50))</f>
        <v>&lt; 3 ans</v>
      </c>
      <c r="O30" s="52" t="str">
        <f t="shared" si="11"/>
        <v>OUI</v>
      </c>
      <c r="P30" s="52" t="str">
        <f t="shared" si="12"/>
        <v>OUI</v>
      </c>
      <c r="Q30" s="52" t="str">
        <f t="shared" si="13"/>
        <v>OUI</v>
      </c>
      <c r="R30" s="52" t="str">
        <f>IF(COUNTIF(CCAM!J13,"*F*"),"OUI","NON")</f>
        <v>NON</v>
      </c>
      <c r="S30" s="99" t="str">
        <f>IF(COUNTIF(CCAM!J13,"*M*"),"OUI","NON")</f>
        <v>NON</v>
      </c>
      <c r="T30" s="52" t="str">
        <f t="shared" si="14"/>
        <v>OUI</v>
      </c>
      <c r="U30" s="99" t="str">
        <f>IF(COUNTIF(CCAM!K13,"*GS*"),"OUI","NON")</f>
        <v>NON</v>
      </c>
      <c r="V30" s="99" t="str">
        <f>IF(COUNTIF(CCAM!K13,"*VGS*"),"OUI","NON")</f>
        <v>NON</v>
      </c>
      <c r="W30" s="99" t="str">
        <f>IF(COUNTIF(CCAM!J13,"*J*"),"OUI","NON")</f>
        <v>NON</v>
      </c>
      <c r="X30" s="135" t="str">
        <f>IF(COUNTIF(CCAM!J13,"*R*"),"OUI","NON")</f>
        <v>NON</v>
      </c>
      <c r="Y30" s="130" t="str">
        <f>CCAM!L13</f>
        <v>Destruction de plus de 50 lésions des organes génitaux externes féminins ou masculins, du raphé anogénital, de la région périanale</v>
      </c>
    </row>
    <row r="31" spans="1:25" ht="20.100000000000001" customHeight="1" x14ac:dyDescent="0.25">
      <c r="A31" s="87" t="str">
        <f>CCAM!A14</f>
        <v>BAHA001</v>
      </c>
      <c r="B31" s="113" t="str">
        <f>CCAM!B14</f>
        <v>Biopsie de la paupière</v>
      </c>
      <c r="C31" s="110">
        <f>CCAM!C14</f>
        <v>29.02</v>
      </c>
      <c r="D31" s="88">
        <f t="shared" si="2"/>
        <v>20.314</v>
      </c>
      <c r="E31" s="120">
        <f t="shared" si="3"/>
        <v>8.7059999999999995</v>
      </c>
      <c r="F31" s="117" t="str">
        <f t="shared" si="8"/>
        <v>CCAM</v>
      </c>
      <c r="G31" s="89" t="str">
        <f>CCAM!D14</f>
        <v>ADC</v>
      </c>
      <c r="H31" s="89" t="str">
        <f>IF((CCAM!E14)="","",(CCAM!E14))</f>
        <v>Dermatologie</v>
      </c>
      <c r="I31" s="89" t="str">
        <f>IF((CCAM!F14)="","",(CCAM!F14))</f>
        <v/>
      </c>
      <c r="J31" s="89" t="str">
        <f>IF((CCAM!G14)="","",(CCAM!G14))</f>
        <v>Visage</v>
      </c>
      <c r="K31" s="127" t="str">
        <f>IF((CCAM!H14)="","",(CCAM!H14))</f>
        <v/>
      </c>
      <c r="L31" s="126" t="str">
        <f t="shared" si="9"/>
        <v>OUI</v>
      </c>
      <c r="M31" s="99" t="str">
        <f t="shared" si="10"/>
        <v>OUI</v>
      </c>
      <c r="N31" s="98" t="str">
        <f>IF((CCAM!I51)="","",(CCAM!I51))</f>
        <v/>
      </c>
      <c r="O31" s="52" t="str">
        <f t="shared" si="11"/>
        <v>OUI</v>
      </c>
      <c r="P31" s="52" t="str">
        <f t="shared" si="12"/>
        <v>OUI</v>
      </c>
      <c r="Q31" s="52" t="str">
        <f t="shared" si="13"/>
        <v>OUI</v>
      </c>
      <c r="R31" s="52" t="str">
        <f>IF(COUNTIF(CCAM!J14,"*F*"),"OUI","NON")</f>
        <v>NON</v>
      </c>
      <c r="S31" s="99" t="str">
        <f>IF(COUNTIF(CCAM!J14,"*M*"),"OUI","NON")</f>
        <v>NON</v>
      </c>
      <c r="T31" s="52" t="str">
        <f t="shared" si="14"/>
        <v>OUI</v>
      </c>
      <c r="U31" s="99" t="str">
        <f>IF(COUNTIF(CCAM!K14,"*GS*"),"OUI","NON")</f>
        <v>OUI</v>
      </c>
      <c r="V31" s="99" t="str">
        <f>IF(COUNTIF(CCAM!K14,"*VGS*"),"OUI","NON")</f>
        <v>OUI</v>
      </c>
      <c r="W31" s="99" t="str">
        <f>IF(COUNTIF(CCAM!J14,"*J*"),"OUI","NON")</f>
        <v>NON</v>
      </c>
      <c r="X31" s="135" t="str">
        <f>IF(COUNTIF(CCAM!J14,"*R*"),"OUI","NON")</f>
        <v>NON</v>
      </c>
      <c r="Y31" s="130" t="str">
        <f>CCAM!L14</f>
        <v>Biopsie unilatérale ou bilatérale de paupière</v>
      </c>
    </row>
    <row r="32" spans="1:25" ht="20.100000000000001" customHeight="1" x14ac:dyDescent="0.25">
      <c r="A32" s="87" t="str">
        <f>CCAM!A15</f>
        <v>CAFA005</v>
      </c>
      <c r="B32" s="113" t="str">
        <f>CCAM!B15</f>
        <v>Exérèse de nodule douloureux de l'auricule</v>
      </c>
      <c r="C32" s="110">
        <f>CCAM!C15</f>
        <v>95.72</v>
      </c>
      <c r="D32" s="88">
        <f t="shared" si="2"/>
        <v>67.003999999999991</v>
      </c>
      <c r="E32" s="120">
        <f t="shared" si="3"/>
        <v>28.716000000000008</v>
      </c>
      <c r="F32" s="117" t="str">
        <f t="shared" si="8"/>
        <v>CCAM</v>
      </c>
      <c r="G32" s="89" t="str">
        <f>CCAM!D15</f>
        <v>ADC_bis</v>
      </c>
      <c r="H32" s="89" t="str">
        <f>IF((CCAM!E15)="","",(CCAM!E15))</f>
        <v>Dermatologie</v>
      </c>
      <c r="I32" s="89" t="str">
        <f>IF((CCAM!F15)="","",(CCAM!F15))</f>
        <v/>
      </c>
      <c r="J32" s="89" t="str">
        <f>IF((CCAM!G15)="","",(CCAM!G15))</f>
        <v>Visage</v>
      </c>
      <c r="K32" s="127" t="str">
        <f>IF((CCAM!H15)="","",(CCAM!H15))</f>
        <v/>
      </c>
      <c r="L32" s="126" t="str">
        <f t="shared" si="9"/>
        <v>OUI</v>
      </c>
      <c r="M32" s="99" t="str">
        <f t="shared" si="10"/>
        <v>OUI</v>
      </c>
      <c r="N32" s="98" t="str">
        <f>IF((CCAM!I52)="","",(CCAM!I52))</f>
        <v/>
      </c>
      <c r="O32" s="52" t="str">
        <f t="shared" si="11"/>
        <v>OUI</v>
      </c>
      <c r="P32" s="52" t="str">
        <f t="shared" si="12"/>
        <v>OUI</v>
      </c>
      <c r="Q32" s="52" t="str">
        <f t="shared" si="13"/>
        <v>OUI</v>
      </c>
      <c r="R32" s="52" t="str">
        <f>IF(COUNTIF(CCAM!J15,"*F*"),"OUI","NON")</f>
        <v>NON</v>
      </c>
      <c r="S32" s="99" t="str">
        <f>IF(COUNTIF(CCAM!J15,"*M*"),"OUI","NON")</f>
        <v>NON</v>
      </c>
      <c r="T32" s="52" t="str">
        <f t="shared" si="14"/>
        <v>OUI</v>
      </c>
      <c r="U32" s="99" t="str">
        <f>IF(COUNTIF(CCAM!K15,"*GS*"),"OUI","NON")</f>
        <v>NON</v>
      </c>
      <c r="V32" s="99" t="str">
        <f>IF(COUNTIF(CCAM!K15,"*VGS*"),"OUI","NON")</f>
        <v>NON</v>
      </c>
      <c r="W32" s="99" t="str">
        <f>IF(COUNTIF(CCAM!J15,"*J*"),"OUI","NON")</f>
        <v>NON</v>
      </c>
      <c r="X32" s="135" t="str">
        <f>IF(COUNTIF(CCAM!J15,"*R*"),"OUI","NON")</f>
        <v>NON</v>
      </c>
      <c r="Y32" s="130" t="str">
        <f>CCAM!L15</f>
        <v>Exérèse partielle transfixiante de l'auricule</v>
      </c>
    </row>
    <row r="33" spans="1:25" ht="20.100000000000001" customHeight="1" x14ac:dyDescent="0.25">
      <c r="A33" s="87" t="str">
        <f>CCAM!A16</f>
        <v>CAHA001</v>
      </c>
      <c r="B33" s="113" t="str">
        <f>CCAM!B16</f>
        <v>Biopsie de la peau de l’oreille externe</v>
      </c>
      <c r="C33" s="110">
        <f>CCAM!C16</f>
        <v>29.9</v>
      </c>
      <c r="D33" s="88">
        <f t="shared" si="2"/>
        <v>20.929999999999996</v>
      </c>
      <c r="E33" s="120">
        <f t="shared" si="3"/>
        <v>8.9700000000000024</v>
      </c>
      <c r="F33" s="117" t="str">
        <f t="shared" si="8"/>
        <v>CCAM</v>
      </c>
      <c r="G33" s="89" t="str">
        <f>CCAM!D16</f>
        <v>ADC_ter</v>
      </c>
      <c r="H33" s="89" t="str">
        <f>IF((CCAM!E16)="","",(CCAM!E16))</f>
        <v>Dermatologie</v>
      </c>
      <c r="I33" s="89" t="str">
        <f>IF((CCAM!F16)="","",(CCAM!F16))</f>
        <v/>
      </c>
      <c r="J33" s="89" t="str">
        <f>IF((CCAM!G16)="","",(CCAM!G16))</f>
        <v>Visage</v>
      </c>
      <c r="K33" s="127" t="str">
        <f>IF((CCAM!H16)="","",(CCAM!H16))</f>
        <v/>
      </c>
      <c r="L33" s="126" t="str">
        <f t="shared" si="9"/>
        <v>OUI</v>
      </c>
      <c r="M33" s="99" t="str">
        <f t="shared" si="10"/>
        <v>OUI</v>
      </c>
      <c r="N33" s="98" t="str">
        <f>IF((CCAM!I54)="","",(CCAM!I54))</f>
        <v>&lt; 4 ans</v>
      </c>
      <c r="O33" s="52" t="str">
        <f t="shared" si="11"/>
        <v>OUI</v>
      </c>
      <c r="P33" s="52" t="str">
        <f t="shared" si="12"/>
        <v>OUI</v>
      </c>
      <c r="Q33" s="52" t="str">
        <f t="shared" si="13"/>
        <v>OUI</v>
      </c>
      <c r="R33" s="52" t="str">
        <f>IF(COUNTIF(CCAM!J16,"*F*"),"OUI","NON")</f>
        <v>NON</v>
      </c>
      <c r="S33" s="99" t="str">
        <f>IF(COUNTIF(CCAM!J16,"*M*"),"OUI","NON")</f>
        <v>NON</v>
      </c>
      <c r="T33" s="52" t="str">
        <f t="shared" si="14"/>
        <v>OUI</v>
      </c>
      <c r="U33" s="99" t="str">
        <f>IF(COUNTIF(CCAM!K16,"*GS*"),"OUI","NON")</f>
        <v>OUI</v>
      </c>
      <c r="V33" s="99" t="str">
        <f>IF(COUNTIF(CCAM!K16,"*VGS*"),"OUI","NON")</f>
        <v>OUI</v>
      </c>
      <c r="W33" s="99" t="str">
        <f>IF(COUNTIF(CCAM!J16,"*J*"),"OUI","NON")</f>
        <v>NON</v>
      </c>
      <c r="X33" s="135" t="str">
        <f>IF(COUNTIF(CCAM!J16,"*R*"),"OUI","NON")</f>
        <v>NON</v>
      </c>
      <c r="Y33" s="130" t="str">
        <f>CCAM!L16</f>
        <v>Biopsie unilatérale ou bilatérale de la peau de l'oreille externe</v>
      </c>
    </row>
    <row r="34" spans="1:25" ht="20.100000000000001" customHeight="1" x14ac:dyDescent="0.25">
      <c r="A34" s="87" t="str">
        <f>CCAM!A17</f>
        <v>CAHA002</v>
      </c>
      <c r="B34" s="113" t="str">
        <f>CCAM!B17</f>
        <v>Biopsie du cartilage de l'oreille externe</v>
      </c>
      <c r="C34" s="110">
        <f>CCAM!C17</f>
        <v>32.04</v>
      </c>
      <c r="D34" s="88">
        <f t="shared" si="2"/>
        <v>22.427999999999997</v>
      </c>
      <c r="E34" s="120">
        <f t="shared" si="3"/>
        <v>9.6120000000000019</v>
      </c>
      <c r="F34" s="117" t="str">
        <f t="shared" si="8"/>
        <v>CCAM</v>
      </c>
      <c r="G34" s="89" t="str">
        <f>CCAM!D17</f>
        <v>ADC_ter</v>
      </c>
      <c r="H34" s="89" t="str">
        <f>IF((CCAM!E17)="","",(CCAM!E17))</f>
        <v>Dermatologie</v>
      </c>
      <c r="I34" s="89" t="str">
        <f>IF((CCAM!F17)="","",(CCAM!F17))</f>
        <v/>
      </c>
      <c r="J34" s="89" t="str">
        <f>IF((CCAM!G17)="","",(CCAM!G17))</f>
        <v>Visage</v>
      </c>
      <c r="K34" s="127" t="str">
        <f>IF((CCAM!H17)="","",(CCAM!H17))</f>
        <v/>
      </c>
      <c r="L34" s="126" t="str">
        <f t="shared" si="9"/>
        <v>OUI</v>
      </c>
      <c r="M34" s="99" t="str">
        <f t="shared" si="10"/>
        <v>OUI</v>
      </c>
      <c r="N34" s="98" t="str">
        <f>IF((CCAM!I55)="","",(CCAM!I55))</f>
        <v/>
      </c>
      <c r="O34" s="52" t="str">
        <f t="shared" si="11"/>
        <v>OUI</v>
      </c>
      <c r="P34" s="52" t="str">
        <f t="shared" si="12"/>
        <v>OUI</v>
      </c>
      <c r="Q34" s="52" t="str">
        <f t="shared" si="13"/>
        <v>OUI</v>
      </c>
      <c r="R34" s="52" t="str">
        <f>IF(COUNTIF(CCAM!J17,"*F*"),"OUI","NON")</f>
        <v>NON</v>
      </c>
      <c r="S34" s="99" t="str">
        <f>IF(COUNTIF(CCAM!J17,"*M*"),"OUI","NON")</f>
        <v>NON</v>
      </c>
      <c r="T34" s="52" t="str">
        <f t="shared" si="14"/>
        <v>OUI</v>
      </c>
      <c r="U34" s="99" t="str">
        <f>IF(COUNTIF(CCAM!K17,"*GS*"),"OUI","NON")</f>
        <v>OUI</v>
      </c>
      <c r="V34" s="99" t="str">
        <f>IF(COUNTIF(CCAM!K17,"*VGS*"),"OUI","NON")</f>
        <v>OUI</v>
      </c>
      <c r="W34" s="99" t="str">
        <f>IF(COUNTIF(CCAM!J17,"*J*"),"OUI","NON")</f>
        <v>NON</v>
      </c>
      <c r="X34" s="135" t="str">
        <f>IF(COUNTIF(CCAM!J17,"*R*"),"OUI","NON")</f>
        <v>NON</v>
      </c>
      <c r="Y34" s="130" t="str">
        <f>CCAM!L17</f>
        <v>Biopsie unilatérale ou bilatérale du cartilage de l'oreille externe</v>
      </c>
    </row>
    <row r="35" spans="1:25" ht="20.100000000000001" customHeight="1" x14ac:dyDescent="0.25">
      <c r="A35" s="87" t="str">
        <f>CCAM!A18</f>
        <v>GAHA001</v>
      </c>
      <c r="B35" s="113" t="str">
        <f>CCAM!B18</f>
        <v>Biopsie de la peau du nez et /ou de la muqueuse narinaire</v>
      </c>
      <c r="C35" s="110">
        <f>CCAM!C18</f>
        <v>30.4</v>
      </c>
      <c r="D35" s="88">
        <f t="shared" si="2"/>
        <v>21.279999999999998</v>
      </c>
      <c r="E35" s="120">
        <f t="shared" si="3"/>
        <v>9.120000000000001</v>
      </c>
      <c r="F35" s="117" t="str">
        <f t="shared" si="8"/>
        <v>CCAM</v>
      </c>
      <c r="G35" s="89" t="str">
        <f>CCAM!D18</f>
        <v>ADC_ter</v>
      </c>
      <c r="H35" s="89" t="str">
        <f>IF((CCAM!E18)="","",(CCAM!E18))</f>
        <v>Dermatologie</v>
      </c>
      <c r="I35" s="89" t="str">
        <f>IF((CCAM!F18)="","",(CCAM!F18))</f>
        <v/>
      </c>
      <c r="J35" s="89" t="str">
        <f>IF((CCAM!G18)="","",(CCAM!G18))</f>
        <v>Visage</v>
      </c>
      <c r="K35" s="127" t="str">
        <f>IF((CCAM!H18)="","",(CCAM!H18))</f>
        <v/>
      </c>
      <c r="L35" s="126" t="str">
        <f t="shared" si="9"/>
        <v>OUI</v>
      </c>
      <c r="M35" s="99" t="str">
        <f t="shared" si="10"/>
        <v>OUI</v>
      </c>
      <c r="N35" s="98" t="str">
        <f>IF((CCAM!I56)="","",(CCAM!I56))</f>
        <v/>
      </c>
      <c r="O35" s="52" t="str">
        <f t="shared" si="11"/>
        <v>OUI</v>
      </c>
      <c r="P35" s="52" t="str">
        <f t="shared" si="12"/>
        <v>OUI</v>
      </c>
      <c r="Q35" s="52" t="str">
        <f t="shared" si="13"/>
        <v>OUI</v>
      </c>
      <c r="R35" s="52" t="str">
        <f>IF(COUNTIF(CCAM!J18,"*F*"),"OUI","NON")</f>
        <v>NON</v>
      </c>
      <c r="S35" s="99" t="str">
        <f>IF(COUNTIF(CCAM!J18,"*M*"),"OUI","NON")</f>
        <v>NON</v>
      </c>
      <c r="T35" s="52" t="str">
        <f t="shared" si="14"/>
        <v>OUI</v>
      </c>
      <c r="U35" s="99" t="str">
        <f>IF(COUNTIF(CCAM!K18,"*GS*"),"OUI","NON")</f>
        <v>OUI</v>
      </c>
      <c r="V35" s="99" t="str">
        <f>IF(COUNTIF(CCAM!K18,"*VGS*"),"OUI","NON")</f>
        <v>OUI</v>
      </c>
      <c r="W35" s="99" t="str">
        <f>IF(COUNTIF(CCAM!J18,"*J*"),"OUI","NON")</f>
        <v>NON</v>
      </c>
      <c r="X35" s="135" t="str">
        <f>IF(COUNTIF(CCAM!J18,"*R*"),"OUI","NON")</f>
        <v>NON</v>
      </c>
      <c r="Y35" s="130">
        <f>CCAM!L18</f>
        <v>0</v>
      </c>
    </row>
    <row r="36" spans="1:25" ht="20.100000000000001" customHeight="1" x14ac:dyDescent="0.25">
      <c r="A36" s="87" t="str">
        <f>CCAM!A19</f>
        <v>HAHA002</v>
      </c>
      <c r="B36" s="113" t="str">
        <f>CCAM!B19</f>
        <v>Biopsie de la lèvre</v>
      </c>
      <c r="C36" s="110">
        <f>CCAM!C19</f>
        <v>29.19</v>
      </c>
      <c r="D36" s="88">
        <f t="shared" si="2"/>
        <v>20.433</v>
      </c>
      <c r="E36" s="120">
        <f t="shared" si="3"/>
        <v>8.7570000000000014</v>
      </c>
      <c r="F36" s="117" t="str">
        <f t="shared" si="8"/>
        <v>CCAM</v>
      </c>
      <c r="G36" s="89" t="str">
        <f>CCAM!D19</f>
        <v>ADC_ter</v>
      </c>
      <c r="H36" s="89" t="str">
        <f>IF((CCAM!E19)="","",(CCAM!E19))</f>
        <v>Dermatologie</v>
      </c>
      <c r="I36" s="89" t="str">
        <f>IF((CCAM!F19)="","",(CCAM!F19))</f>
        <v/>
      </c>
      <c r="J36" s="89" t="str">
        <f>IF((CCAM!G19)="","",(CCAM!G19))</f>
        <v>Visage</v>
      </c>
      <c r="K36" s="127" t="str">
        <f>IF((CCAM!H19)="","",(CCAM!H19))</f>
        <v/>
      </c>
      <c r="L36" s="126" t="str">
        <f t="shared" si="9"/>
        <v>OUI</v>
      </c>
      <c r="M36" s="99" t="str">
        <f t="shared" si="10"/>
        <v>OUI</v>
      </c>
      <c r="N36" s="98" t="str">
        <f>IF((CCAM!I57)="","",(CCAM!I57))</f>
        <v/>
      </c>
      <c r="O36" s="52" t="str">
        <f t="shared" si="11"/>
        <v>OUI</v>
      </c>
      <c r="P36" s="52" t="str">
        <f t="shared" si="12"/>
        <v>OUI</v>
      </c>
      <c r="Q36" s="52" t="str">
        <f t="shared" si="13"/>
        <v>OUI</v>
      </c>
      <c r="R36" s="52" t="str">
        <f>IF(COUNTIF(CCAM!J19,"*F*"),"OUI","NON")</f>
        <v>NON</v>
      </c>
      <c r="S36" s="99" t="str">
        <f>IF(COUNTIF(CCAM!J19,"*M*"),"OUI","NON")</f>
        <v>NON</v>
      </c>
      <c r="T36" s="52" t="str">
        <f t="shared" si="14"/>
        <v>OUI</v>
      </c>
      <c r="U36" s="99" t="str">
        <f>IF(COUNTIF(CCAM!K19,"*GS*"),"OUI","NON")</f>
        <v>OUI</v>
      </c>
      <c r="V36" s="99" t="str">
        <f>IF(COUNTIF(CCAM!K19,"*VGS*"),"OUI","NON")</f>
        <v>OUI</v>
      </c>
      <c r="W36" s="99" t="str">
        <f>IF(COUNTIF(CCAM!J19,"*J*"),"OUI","NON")</f>
        <v>NON</v>
      </c>
      <c r="X36" s="135" t="str">
        <f>IF(COUNTIF(CCAM!J19,"*R*"),"OUI","NON")</f>
        <v>NON</v>
      </c>
      <c r="Y36" s="130">
        <f>CCAM!L19</f>
        <v>0</v>
      </c>
    </row>
    <row r="37" spans="1:25" ht="20.100000000000001" customHeight="1" x14ac:dyDescent="0.25">
      <c r="A37" s="87" t="str">
        <f>CCAM!A20</f>
        <v>QZFA001</v>
      </c>
      <c r="B37" s="113" t="str">
        <f>CCAM!B20</f>
        <v>Exérèse de 2 à 5 lésions souscutanées susfasciales de moins de 3 cm de grand axe</v>
      </c>
      <c r="C37" s="110">
        <f>CCAM!C20</f>
        <v>70.900000000000006</v>
      </c>
      <c r="D37" s="88">
        <f t="shared" si="2"/>
        <v>49.63</v>
      </c>
      <c r="E37" s="120">
        <f t="shared" si="3"/>
        <v>21.270000000000003</v>
      </c>
      <c r="F37" s="117" t="str">
        <f t="shared" si="8"/>
        <v>CCAM</v>
      </c>
      <c r="G37" s="89" t="str">
        <f>CCAM!D20</f>
        <v>ADC_bis</v>
      </c>
      <c r="H37" s="89" t="str">
        <f>IF((CCAM!E20)="","",(CCAM!E20))</f>
        <v>Dermatologie</v>
      </c>
      <c r="I37" s="89" t="str">
        <f>IF((CCAM!F20)="","",(CCAM!F20))</f>
        <v/>
      </c>
      <c r="J37" s="89" t="str">
        <f>IF((CCAM!G20)="","",(CCAM!G20))</f>
        <v>Visage</v>
      </c>
      <c r="K37" s="127" t="str">
        <f>IF((CCAM!H20)="","",(CCAM!H20))</f>
        <v/>
      </c>
      <c r="L37" s="126" t="str">
        <f t="shared" si="9"/>
        <v>OUI</v>
      </c>
      <c r="M37" s="99" t="str">
        <f t="shared" si="10"/>
        <v>OUI</v>
      </c>
      <c r="N37" s="98" t="str">
        <f>IF((CCAM!I58)="","",(CCAM!I58))</f>
        <v/>
      </c>
      <c r="O37" s="52" t="str">
        <f t="shared" si="11"/>
        <v>OUI</v>
      </c>
      <c r="P37" s="52" t="str">
        <f t="shared" si="12"/>
        <v>OUI</v>
      </c>
      <c r="Q37" s="52" t="str">
        <f t="shared" si="13"/>
        <v>OUI</v>
      </c>
      <c r="R37" s="52" t="str">
        <f>IF(COUNTIF(CCAM!J20,"*F*"),"OUI","NON")</f>
        <v>OUI</v>
      </c>
      <c r="S37" s="99" t="str">
        <f>IF(COUNTIF(CCAM!J20,"*M*"),"OUI","NON")</f>
        <v>NON</v>
      </c>
      <c r="T37" s="52" t="str">
        <f t="shared" si="14"/>
        <v>OUI</v>
      </c>
      <c r="U37" s="99" t="str">
        <f>IF(COUNTIF(CCAM!K20,"*GS*"),"OUI","NON")</f>
        <v>NON</v>
      </c>
      <c r="V37" s="99" t="str">
        <f>IF(COUNTIF(CCAM!K20,"*VGS*"),"OUI","NON")</f>
        <v>NON</v>
      </c>
      <c r="W37" s="99" t="str">
        <f>IF(COUNTIF(CCAM!J20,"*J*"),"OUI","NON")</f>
        <v>NON</v>
      </c>
      <c r="X37" s="135" t="str">
        <f>IF(COUNTIF(CCAM!J20,"*R*"),"OUI","NON")</f>
        <v>NON</v>
      </c>
      <c r="Y37" s="130">
        <f>CCAM!L20</f>
        <v>0</v>
      </c>
    </row>
    <row r="38" spans="1:25" ht="20.100000000000001" customHeight="1" x14ac:dyDescent="0.25">
      <c r="A38" s="87" t="str">
        <f>CCAM!A21</f>
        <v>QZFA002</v>
      </c>
      <c r="B38" s="113" t="str">
        <f>CCAM!B21</f>
        <v>Exérèse d'une lésion souscutanées susfasciale de moins de 3 cm de grand axe</v>
      </c>
      <c r="C38" s="110">
        <f>CCAM!C21</f>
        <v>54.11</v>
      </c>
      <c r="D38" s="88">
        <f t="shared" si="2"/>
        <v>37.876999999999995</v>
      </c>
      <c r="E38" s="120">
        <f t="shared" si="3"/>
        <v>16.233000000000004</v>
      </c>
      <c r="F38" s="117" t="str">
        <f t="shared" si="8"/>
        <v>CCAM</v>
      </c>
      <c r="G38" s="89" t="str">
        <f>CCAM!D21</f>
        <v>ADC_bis</v>
      </c>
      <c r="H38" s="89" t="str">
        <f>IF((CCAM!E21)="","",(CCAM!E21))</f>
        <v>Dermatologie</v>
      </c>
      <c r="I38" s="89" t="str">
        <f>IF((CCAM!F21)="","",(CCAM!F21))</f>
        <v/>
      </c>
      <c r="J38" s="89" t="str">
        <f>IF((CCAM!G21)="","",(CCAM!G21))</f>
        <v>Visage</v>
      </c>
      <c r="K38" s="127" t="str">
        <f>IF((CCAM!H21)="","",(CCAM!H21))</f>
        <v/>
      </c>
      <c r="L38" s="126" t="str">
        <f t="shared" si="9"/>
        <v>OUI</v>
      </c>
      <c r="M38" s="99" t="str">
        <f t="shared" si="10"/>
        <v>OUI</v>
      </c>
      <c r="N38" s="98" t="str">
        <f>IF((CCAM!I59)="","",(CCAM!I59))</f>
        <v/>
      </c>
      <c r="O38" s="52" t="str">
        <f t="shared" si="11"/>
        <v>OUI</v>
      </c>
      <c r="P38" s="52" t="str">
        <f t="shared" si="12"/>
        <v>OUI</v>
      </c>
      <c r="Q38" s="52" t="str">
        <f t="shared" si="13"/>
        <v>OUI</v>
      </c>
      <c r="R38" s="52" t="str">
        <f>IF(COUNTIF(CCAM!J21,"*F*"),"OUI","NON")</f>
        <v>OUI</v>
      </c>
      <c r="S38" s="99" t="str">
        <f>IF(COUNTIF(CCAM!J21,"*M*"),"OUI","NON")</f>
        <v>NON</v>
      </c>
      <c r="T38" s="52" t="str">
        <f t="shared" si="14"/>
        <v>OUI</v>
      </c>
      <c r="U38" s="99" t="str">
        <f>IF(COUNTIF(CCAM!K21,"*GS*"),"OUI","NON")</f>
        <v>NON</v>
      </c>
      <c r="V38" s="99" t="str">
        <f>IF(COUNTIF(CCAM!K21,"*VGS*"),"OUI","NON")</f>
        <v>NON</v>
      </c>
      <c r="W38" s="99" t="str">
        <f>IF(COUNTIF(CCAM!J21,"*J*"),"OUI","NON")</f>
        <v>NON</v>
      </c>
      <c r="X38" s="135" t="str">
        <f>IF(COUNTIF(CCAM!J21,"*R*"),"OUI","NON")</f>
        <v>NON</v>
      </c>
      <c r="Y38" s="130">
        <f>CCAM!L21</f>
        <v>0</v>
      </c>
    </row>
    <row r="39" spans="1:25" ht="20.100000000000001" customHeight="1" x14ac:dyDescent="0.25">
      <c r="A39" s="87" t="str">
        <f>CCAM!A22</f>
        <v>QZHA005</v>
      </c>
      <c r="B39" s="113" t="str">
        <f>CCAM!B22</f>
        <v>Biopsie des tissus souscutanés susfaciaux</v>
      </c>
      <c r="C39" s="110">
        <f>CCAM!C22</f>
        <v>25.52</v>
      </c>
      <c r="D39" s="88">
        <f t="shared" si="2"/>
        <v>17.863999999999997</v>
      </c>
      <c r="E39" s="120">
        <f t="shared" si="3"/>
        <v>7.6560000000000024</v>
      </c>
      <c r="F39" s="117" t="str">
        <f t="shared" si="8"/>
        <v>CCAM</v>
      </c>
      <c r="G39" s="89" t="str">
        <f>CCAM!D22</f>
        <v>ADC_ter</v>
      </c>
      <c r="H39" s="89" t="str">
        <f>IF((CCAM!E22)="","",(CCAM!E22))</f>
        <v>Dermatologie</v>
      </c>
      <c r="I39" s="89" t="str">
        <f>IF((CCAM!F22)="","",(CCAM!F22))</f>
        <v/>
      </c>
      <c r="J39" s="89" t="str">
        <f>IF((CCAM!G22)="","",(CCAM!G22))</f>
        <v>Visage</v>
      </c>
      <c r="K39" s="127" t="str">
        <f>IF((CCAM!H22)="","",(CCAM!H22))</f>
        <v/>
      </c>
      <c r="L39" s="126" t="str">
        <f t="shared" si="9"/>
        <v>OUI</v>
      </c>
      <c r="M39" s="99" t="str">
        <f t="shared" si="10"/>
        <v>OUI</v>
      </c>
      <c r="N39" s="98" t="str">
        <f>IF((CCAM!I60)="","",(CCAM!I60))</f>
        <v/>
      </c>
      <c r="O39" s="52" t="str">
        <f t="shared" si="11"/>
        <v>OUI</v>
      </c>
      <c r="P39" s="52" t="str">
        <f t="shared" si="12"/>
        <v>OUI</v>
      </c>
      <c r="Q39" s="52" t="str">
        <f t="shared" si="13"/>
        <v>OUI</v>
      </c>
      <c r="R39" s="52" t="str">
        <f>IF(COUNTIF(CCAM!J22,"*F*"),"OUI","NON")</f>
        <v>NON</v>
      </c>
      <c r="S39" s="99" t="str">
        <f>IF(COUNTIF(CCAM!J22,"*M*"),"OUI","NON")</f>
        <v>NON</v>
      </c>
      <c r="T39" s="52" t="str">
        <f t="shared" si="14"/>
        <v>OUI</v>
      </c>
      <c r="U39" s="99" t="str">
        <f>IF(COUNTIF(CCAM!K22,"*GS*"),"OUI","NON")</f>
        <v>OUI</v>
      </c>
      <c r="V39" s="99" t="str">
        <f>IF(COUNTIF(CCAM!K22,"*VGS*"),"OUI","NON")</f>
        <v>OUI</v>
      </c>
      <c r="W39" s="99" t="str">
        <f>IF(COUNTIF(CCAM!J22,"*J*"),"OUI","NON")</f>
        <v>NON</v>
      </c>
      <c r="X39" s="135" t="str">
        <f>IF(COUNTIF(CCAM!J22,"*R*"),"OUI","NON")</f>
        <v>NON</v>
      </c>
      <c r="Y39" s="130" t="str">
        <f>CCAM!L22</f>
        <v>Biopsie des tissus souscutanés susfasciaux, par abord direct</v>
      </c>
    </row>
    <row r="40" spans="1:25" ht="20.100000000000001" customHeight="1" x14ac:dyDescent="0.25">
      <c r="A40" s="87" t="str">
        <f>CCAM!A23</f>
        <v>QZFA010</v>
      </c>
      <c r="B40" s="113" t="str">
        <f>CCAM!B23</f>
        <v>Exérèse tangentielle de 1 à 20 molluscum contagiosum</v>
      </c>
      <c r="C40" s="110">
        <f>CCAM!C23</f>
        <v>23.5</v>
      </c>
      <c r="D40" s="88">
        <f t="shared" si="2"/>
        <v>16.45</v>
      </c>
      <c r="E40" s="120">
        <f t="shared" si="3"/>
        <v>7.0500000000000007</v>
      </c>
      <c r="F40" s="117" t="str">
        <f t="shared" si="8"/>
        <v>CCAM</v>
      </c>
      <c r="G40" s="89" t="str">
        <f>CCAM!D23</f>
        <v>ADC</v>
      </c>
      <c r="H40" s="89" t="str">
        <f>IF((CCAM!E23)="","",(CCAM!E23))</f>
        <v>Dermatologie</v>
      </c>
      <c r="I40" s="89" t="str">
        <f>IF((CCAM!F23)="","",(CCAM!F23))</f>
        <v/>
      </c>
      <c r="J40" s="89" t="str">
        <f>IF((CCAM!G23)="","",(CCAM!G23))</f>
        <v/>
      </c>
      <c r="K40" s="127" t="str">
        <f>IF((CCAM!H23)="","",(CCAM!H23))</f>
        <v/>
      </c>
      <c r="L40" s="126" t="str">
        <f t="shared" si="9"/>
        <v>OUI</v>
      </c>
      <c r="M40" s="99" t="str">
        <f t="shared" si="10"/>
        <v>OUI</v>
      </c>
      <c r="N40" s="98" t="str">
        <f>IF((CCAM!I61)="","",(CCAM!I61))</f>
        <v/>
      </c>
      <c r="O40" s="52" t="str">
        <f t="shared" si="11"/>
        <v>OUI</v>
      </c>
      <c r="P40" s="52" t="str">
        <f t="shared" si="12"/>
        <v>OUI</v>
      </c>
      <c r="Q40" s="52" t="str">
        <f t="shared" si="13"/>
        <v>OUI</v>
      </c>
      <c r="R40" s="52" t="str">
        <f>IF(COUNTIF(CCAM!J23,"*F*"),"OUI","NON")</f>
        <v>NON</v>
      </c>
      <c r="S40" s="99" t="str">
        <f>IF(COUNTIF(CCAM!J23,"*M*"),"OUI","NON")</f>
        <v>NON</v>
      </c>
      <c r="T40" s="52" t="str">
        <f t="shared" si="14"/>
        <v>OUI</v>
      </c>
      <c r="U40" s="99" t="str">
        <f>IF(COUNTIF(CCAM!K23,"*GS*"),"OUI","NON")</f>
        <v>NON</v>
      </c>
      <c r="V40" s="99" t="str">
        <f>IF(COUNTIF(CCAM!K23,"*VGS*"),"OUI","NON")</f>
        <v>NON</v>
      </c>
      <c r="W40" s="99" t="str">
        <f>IF(COUNTIF(CCAM!J23,"*J*"),"OUI","NON")</f>
        <v>NON</v>
      </c>
      <c r="X40" s="135" t="str">
        <f>IF(COUNTIF(CCAM!J23,"*R*"),"OUI","NON")</f>
        <v>NON</v>
      </c>
      <c r="Y40" s="130">
        <f>CCAM!L23</f>
        <v>0</v>
      </c>
    </row>
    <row r="41" spans="1:25" ht="20.100000000000001" customHeight="1" x14ac:dyDescent="0.25">
      <c r="A41" s="87" t="str">
        <f>CCAM!A24</f>
        <v>QZFA013</v>
      </c>
      <c r="B41" s="113" t="str">
        <f>CCAM!B24</f>
        <v>Curetage de 1 à 5 lésions</v>
      </c>
      <c r="C41" s="110">
        <f>CCAM!C24</f>
        <v>32.75</v>
      </c>
      <c r="D41" s="88">
        <f t="shared" si="2"/>
        <v>22.924999999999997</v>
      </c>
      <c r="E41" s="120">
        <f t="shared" si="3"/>
        <v>9.8250000000000028</v>
      </c>
      <c r="F41" s="117" t="str">
        <f t="shared" si="8"/>
        <v>CCAM</v>
      </c>
      <c r="G41" s="89" t="str">
        <f>CCAM!D24</f>
        <v>ADC</v>
      </c>
      <c r="H41" s="89" t="str">
        <f>IF((CCAM!E24)="","",(CCAM!E24))</f>
        <v>Dermatologie</v>
      </c>
      <c r="I41" s="89" t="str">
        <f>IF((CCAM!F24)="","",(CCAM!F24))</f>
        <v/>
      </c>
      <c r="J41" s="89" t="str">
        <f>IF((CCAM!G24)="","",(CCAM!G24))</f>
        <v/>
      </c>
      <c r="K41" s="127" t="str">
        <f>IF((CCAM!H24)="","",(CCAM!H24))</f>
        <v/>
      </c>
      <c r="L41" s="126" t="str">
        <f t="shared" si="9"/>
        <v>OUI</v>
      </c>
      <c r="M41" s="99" t="str">
        <f t="shared" si="10"/>
        <v>OUI</v>
      </c>
      <c r="N41" s="98" t="str">
        <f>IF((CCAM!I62)="","",(CCAM!I62))</f>
        <v/>
      </c>
      <c r="O41" s="52" t="str">
        <f t="shared" si="11"/>
        <v>OUI</v>
      </c>
      <c r="P41" s="52" t="str">
        <f t="shared" si="12"/>
        <v>OUI</v>
      </c>
      <c r="Q41" s="52" t="str">
        <f t="shared" si="13"/>
        <v>OUI</v>
      </c>
      <c r="R41" s="52" t="str">
        <f>IF(COUNTIF(CCAM!J24,"*F*"),"OUI","NON")</f>
        <v>NON</v>
      </c>
      <c r="S41" s="99" t="str">
        <f>IF(COUNTIF(CCAM!J24,"*M*"),"OUI","NON")</f>
        <v>NON</v>
      </c>
      <c r="T41" s="52" t="str">
        <f t="shared" si="14"/>
        <v>OUI</v>
      </c>
      <c r="U41" s="99" t="str">
        <f>IF(COUNTIF(CCAM!K24,"*GS*"),"OUI","NON")</f>
        <v>NON</v>
      </c>
      <c r="V41" s="99" t="str">
        <f>IF(COUNTIF(CCAM!K24,"*VGS*"),"OUI","NON")</f>
        <v>NON</v>
      </c>
      <c r="W41" s="99" t="str">
        <f>IF(COUNTIF(CCAM!J24,"*J*"),"OUI","NON")</f>
        <v>NON</v>
      </c>
      <c r="X41" s="135" t="str">
        <f>IF(COUNTIF(CCAM!J24,"*R*"),"OUI","NON")</f>
        <v>NON</v>
      </c>
      <c r="Y41" s="130" t="str">
        <f>CCAM!L24</f>
        <v>Exérèse de 1 à 5 lésions cutanées, par curetage</v>
      </c>
    </row>
    <row r="42" spans="1:25" ht="20.100000000000001" customHeight="1" x14ac:dyDescent="0.25">
      <c r="A42" s="87" t="str">
        <f>CCAM!A25</f>
        <v>QZFA015</v>
      </c>
      <c r="B42" s="113" t="str">
        <f>CCAM!B25</f>
        <v>Exérèse tangentielle de 21 molluscum contagiosum ou plus</v>
      </c>
      <c r="C42" s="110">
        <f>CCAM!C25</f>
        <v>36.31</v>
      </c>
      <c r="D42" s="88">
        <f t="shared" si="2"/>
        <v>25.417000000000002</v>
      </c>
      <c r="E42" s="120">
        <f t="shared" si="3"/>
        <v>10.893000000000001</v>
      </c>
      <c r="F42" s="117" t="str">
        <f t="shared" si="8"/>
        <v>CCAM</v>
      </c>
      <c r="G42" s="89" t="str">
        <f>CCAM!D25</f>
        <v>ADC</v>
      </c>
      <c r="H42" s="89" t="str">
        <f>IF((CCAM!E25)="","",(CCAM!E25))</f>
        <v>Dermatologie</v>
      </c>
      <c r="I42" s="89" t="str">
        <f>IF((CCAM!F25)="","",(CCAM!F25))</f>
        <v/>
      </c>
      <c r="J42" s="89" t="str">
        <f>IF((CCAM!G25)="","",(CCAM!G25))</f>
        <v/>
      </c>
      <c r="K42" s="127" t="str">
        <f>IF((CCAM!H25)="","",(CCAM!H25))</f>
        <v/>
      </c>
      <c r="L42" s="126" t="str">
        <f t="shared" si="9"/>
        <v>OUI</v>
      </c>
      <c r="M42" s="99" t="str">
        <f t="shared" si="10"/>
        <v>OUI</v>
      </c>
      <c r="N42" s="98" t="str">
        <f>IF((CCAM!I63)="","",(CCAM!I63))</f>
        <v/>
      </c>
      <c r="O42" s="52" t="str">
        <f t="shared" si="11"/>
        <v>OUI</v>
      </c>
      <c r="P42" s="52" t="str">
        <f t="shared" si="12"/>
        <v>OUI</v>
      </c>
      <c r="Q42" s="52" t="str">
        <f t="shared" si="13"/>
        <v>OUI</v>
      </c>
      <c r="R42" s="52" t="str">
        <f>IF(COUNTIF(CCAM!J25,"*F*"),"OUI","NON")</f>
        <v>NON</v>
      </c>
      <c r="S42" s="99" t="str">
        <f>IF(COUNTIF(CCAM!J25,"*M*"),"OUI","NON")</f>
        <v>NON</v>
      </c>
      <c r="T42" s="52" t="str">
        <f t="shared" si="14"/>
        <v>OUI</v>
      </c>
      <c r="U42" s="99" t="str">
        <f>IF(COUNTIF(CCAM!K25,"*GS*"),"OUI","NON")</f>
        <v>NON</v>
      </c>
      <c r="V42" s="99" t="str">
        <f>IF(COUNTIF(CCAM!K25,"*VGS*"),"OUI","NON")</f>
        <v>NON</v>
      </c>
      <c r="W42" s="99" t="str">
        <f>IF(COUNTIF(CCAM!J25,"*J*"),"OUI","NON")</f>
        <v>NON</v>
      </c>
      <c r="X42" s="135" t="str">
        <f>IF(COUNTIF(CCAM!J25,"*R*"),"OUI","NON")</f>
        <v>NON</v>
      </c>
      <c r="Y42" s="130">
        <f>CCAM!L25</f>
        <v>0</v>
      </c>
    </row>
    <row r="43" spans="1:25" ht="20.100000000000001" customHeight="1" x14ac:dyDescent="0.25">
      <c r="A43" s="87" t="str">
        <f>CCAM!A26</f>
        <v>QZFA021</v>
      </c>
      <c r="B43" s="113" t="str">
        <f>CCAM!B26</f>
        <v>Exérèse tangentielle de 6 lésions cutanées ou plus</v>
      </c>
      <c r="C43" s="110">
        <f>CCAM!C26</f>
        <v>34.89</v>
      </c>
      <c r="D43" s="88">
        <f t="shared" si="2"/>
        <v>24.422999999999998</v>
      </c>
      <c r="E43" s="120">
        <f t="shared" si="3"/>
        <v>10.467000000000002</v>
      </c>
      <c r="F43" s="117" t="str">
        <f t="shared" si="8"/>
        <v>CCAM</v>
      </c>
      <c r="G43" s="89" t="str">
        <f>CCAM!D26</f>
        <v>ADC</v>
      </c>
      <c r="H43" s="89" t="str">
        <f>IF((CCAM!E26)="","",(CCAM!E26))</f>
        <v>Dermatologie</v>
      </c>
      <c r="I43" s="89" t="str">
        <f>IF((CCAM!F26)="","",(CCAM!F26))</f>
        <v/>
      </c>
      <c r="J43" s="89" t="str">
        <f>IF((CCAM!G26)="","",(CCAM!G26))</f>
        <v/>
      </c>
      <c r="K43" s="127" t="str">
        <f>IF((CCAM!H26)="","",(CCAM!H26))</f>
        <v/>
      </c>
      <c r="L43" s="126" t="str">
        <f t="shared" si="9"/>
        <v>OUI</v>
      </c>
      <c r="M43" s="99" t="str">
        <f t="shared" si="10"/>
        <v>OUI</v>
      </c>
      <c r="N43" s="98" t="str">
        <f>IF((CCAM!I64)="","",(CCAM!I64))</f>
        <v/>
      </c>
      <c r="O43" s="52" t="str">
        <f t="shared" si="11"/>
        <v>OUI</v>
      </c>
      <c r="P43" s="52" t="str">
        <f t="shared" si="12"/>
        <v>OUI</v>
      </c>
      <c r="Q43" s="52" t="str">
        <f t="shared" si="13"/>
        <v>OUI</v>
      </c>
      <c r="R43" s="52" t="str">
        <f>IF(COUNTIF(CCAM!J26,"*F*"),"OUI","NON")</f>
        <v>NON</v>
      </c>
      <c r="S43" s="99" t="str">
        <f>IF(COUNTIF(CCAM!J26,"*M*"),"OUI","NON")</f>
        <v>NON</v>
      </c>
      <c r="T43" s="52" t="str">
        <f t="shared" si="14"/>
        <v>OUI</v>
      </c>
      <c r="U43" s="99" t="str">
        <f>IF(COUNTIF(CCAM!K26,"*GS*"),"OUI","NON")</f>
        <v>NON</v>
      </c>
      <c r="V43" s="99" t="str">
        <f>IF(COUNTIF(CCAM!K26,"*VGS*"),"OUI","NON")</f>
        <v>NON</v>
      </c>
      <c r="W43" s="99" t="str">
        <f>IF(COUNTIF(CCAM!J26,"*J*"),"OUI","NON")</f>
        <v>NON</v>
      </c>
      <c r="X43" s="135" t="str">
        <f>IF(COUNTIF(CCAM!J26,"*R*"),"OUI","NON")</f>
        <v>NON</v>
      </c>
      <c r="Y43" s="130">
        <f>CCAM!L26</f>
        <v>0</v>
      </c>
    </row>
    <row r="44" spans="1:25" ht="20.100000000000001" customHeight="1" x14ac:dyDescent="0.25">
      <c r="A44" s="87" t="str">
        <f>CCAM!A27</f>
        <v>QZFA022</v>
      </c>
      <c r="B44" s="113" t="str">
        <f>CCAM!B27</f>
        <v>Curetage de plus 6 lésions</v>
      </c>
      <c r="C44" s="110">
        <f>CCAM!C27</f>
        <v>42.72</v>
      </c>
      <c r="D44" s="88">
        <f t="shared" si="2"/>
        <v>29.903999999999996</v>
      </c>
      <c r="E44" s="120">
        <f t="shared" si="3"/>
        <v>12.816000000000003</v>
      </c>
      <c r="F44" s="117" t="str">
        <f t="shared" si="8"/>
        <v>CCAM</v>
      </c>
      <c r="G44" s="89" t="str">
        <f>CCAM!D27</f>
        <v>ADC</v>
      </c>
      <c r="H44" s="89" t="str">
        <f>IF((CCAM!E27)="","",(CCAM!E27))</f>
        <v>Dermatologie</v>
      </c>
      <c r="I44" s="89" t="str">
        <f>IF((CCAM!F27)="","",(CCAM!F27))</f>
        <v/>
      </c>
      <c r="J44" s="89" t="str">
        <f>IF((CCAM!G27)="","",(CCAM!G27))</f>
        <v/>
      </c>
      <c r="K44" s="127" t="str">
        <f>IF((CCAM!H27)="","",(CCAM!H27))</f>
        <v/>
      </c>
      <c r="L44" s="126" t="str">
        <f t="shared" si="9"/>
        <v>OUI</v>
      </c>
      <c r="M44" s="99" t="str">
        <f t="shared" si="10"/>
        <v>OUI</v>
      </c>
      <c r="N44" s="98" t="str">
        <f>IF((CCAM!I65)="","",(CCAM!I65))</f>
        <v/>
      </c>
      <c r="O44" s="52" t="str">
        <f t="shared" si="11"/>
        <v>OUI</v>
      </c>
      <c r="P44" s="52" t="str">
        <f t="shared" si="12"/>
        <v>OUI</v>
      </c>
      <c r="Q44" s="52" t="str">
        <f t="shared" si="13"/>
        <v>OUI</v>
      </c>
      <c r="R44" s="52" t="str">
        <f>IF(COUNTIF(CCAM!J27,"*F*"),"OUI","NON")</f>
        <v>NON</v>
      </c>
      <c r="S44" s="99" t="str">
        <f>IF(COUNTIF(CCAM!J27,"*M*"),"OUI","NON")</f>
        <v>NON</v>
      </c>
      <c r="T44" s="52" t="str">
        <f t="shared" si="14"/>
        <v>OUI</v>
      </c>
      <c r="U44" s="99" t="str">
        <f>IF(COUNTIF(CCAM!K27,"*GS*"),"OUI","NON")</f>
        <v>NON</v>
      </c>
      <c r="V44" s="99" t="str">
        <f>IF(COUNTIF(CCAM!K27,"*VGS*"),"OUI","NON")</f>
        <v>NON</v>
      </c>
      <c r="W44" s="99" t="str">
        <f>IF(COUNTIF(CCAM!J27,"*J*"),"OUI","NON")</f>
        <v>NON</v>
      </c>
      <c r="X44" s="135" t="str">
        <f>IF(COUNTIF(CCAM!J27,"*R*"),"OUI","NON")</f>
        <v>NON</v>
      </c>
      <c r="Y44" s="130">
        <f>CCAM!L27</f>
        <v>0</v>
      </c>
    </row>
    <row r="45" spans="1:25" ht="18" x14ac:dyDescent="0.25">
      <c r="A45" s="87" t="str">
        <f>CCAM!A28</f>
        <v>QZFA028</v>
      </c>
      <c r="B45" s="113" t="str">
        <f>CCAM!B28</f>
        <v>Exérèse tangentielle de 1 à 5 lésions cutanées</v>
      </c>
      <c r="C45" s="110">
        <f>CCAM!C28</f>
        <v>29.19</v>
      </c>
      <c r="D45" s="88">
        <f t="shared" si="2"/>
        <v>20.433</v>
      </c>
      <c r="E45" s="120">
        <f t="shared" si="3"/>
        <v>8.7570000000000014</v>
      </c>
      <c r="F45" s="117" t="str">
        <f t="shared" si="8"/>
        <v>CCAM</v>
      </c>
      <c r="G45" s="89" t="str">
        <f>CCAM!D28</f>
        <v>ADC</v>
      </c>
      <c r="H45" s="89" t="str">
        <f>IF((CCAM!E28)="","",(CCAM!E28))</f>
        <v>Dermatologie</v>
      </c>
      <c r="I45" s="89" t="str">
        <f>IF((CCAM!F28)="","",(CCAM!F28))</f>
        <v/>
      </c>
      <c r="J45" s="89" t="str">
        <f>IF((CCAM!G28)="","",(CCAM!G28))</f>
        <v/>
      </c>
      <c r="K45" s="127" t="str">
        <f>IF((CCAM!H28)="","",(CCAM!H28))</f>
        <v/>
      </c>
      <c r="L45" s="126" t="str">
        <f t="shared" si="9"/>
        <v>OUI</v>
      </c>
      <c r="M45" s="99" t="str">
        <f t="shared" si="10"/>
        <v>OUI</v>
      </c>
      <c r="N45" s="98" t="str">
        <f>IF((CCAM!I66)="","",(CCAM!I66))</f>
        <v/>
      </c>
      <c r="O45" s="52" t="str">
        <f t="shared" si="11"/>
        <v>OUI</v>
      </c>
      <c r="P45" s="52" t="str">
        <f t="shared" si="12"/>
        <v>OUI</v>
      </c>
      <c r="Q45" s="52" t="str">
        <f t="shared" si="13"/>
        <v>OUI</v>
      </c>
      <c r="R45" s="52" t="str">
        <f>IF(COUNTIF(CCAM!J28,"*F*"),"OUI","NON")</f>
        <v>NON</v>
      </c>
      <c r="S45" s="99" t="str">
        <f>IF(COUNTIF(CCAM!J28,"*M*"),"OUI","NON")</f>
        <v>NON</v>
      </c>
      <c r="T45" s="52" t="str">
        <f t="shared" si="14"/>
        <v>OUI</v>
      </c>
      <c r="U45" s="99" t="str">
        <f>IF(COUNTIF(CCAM!K28,"*GS*"),"OUI","NON")</f>
        <v>NON</v>
      </c>
      <c r="V45" s="99" t="str">
        <f>IF(COUNTIF(CCAM!K28,"*VGS*"),"OUI","NON")</f>
        <v>NON</v>
      </c>
      <c r="W45" s="99" t="str">
        <f>IF(COUNTIF(CCAM!J28,"*J*"),"OUI","NON")</f>
        <v>NON</v>
      </c>
      <c r="X45" s="135" t="str">
        <f>IF(COUNTIF(CCAM!J28,"*R*"),"OUI","NON")</f>
        <v>NON</v>
      </c>
      <c r="Y45" s="130">
        <f>CCAM!L28</f>
        <v>0</v>
      </c>
    </row>
    <row r="46" spans="1:25" ht="18" x14ac:dyDescent="0.25">
      <c r="A46" s="87" t="str">
        <f>CCAM!A29</f>
        <v>QZFA031</v>
      </c>
      <c r="B46" s="113" t="str">
        <f>CCAM!B29</f>
        <v>Exérèse d’une lésion superficielle de 2 à 5 zones &lt; 5 cm2</v>
      </c>
      <c r="C46" s="110">
        <f>CCAM!C29</f>
        <v>42.72</v>
      </c>
      <c r="D46" s="88">
        <f t="shared" si="2"/>
        <v>29.903999999999996</v>
      </c>
      <c r="E46" s="120">
        <f t="shared" si="3"/>
        <v>12.816000000000003</v>
      </c>
      <c r="F46" s="117" t="str">
        <f t="shared" si="8"/>
        <v>CCAM</v>
      </c>
      <c r="G46" s="89" t="str">
        <f>CCAM!D29</f>
        <v>ADC_bis</v>
      </c>
      <c r="H46" s="89" t="str">
        <f>IF((CCAM!E29)="","",(CCAM!E29))</f>
        <v>Dermatologie</v>
      </c>
      <c r="I46" s="89" t="str">
        <f>IF((CCAM!F29)="","",(CCAM!F29))</f>
        <v/>
      </c>
      <c r="J46" s="89" t="str">
        <f>IF((CCAM!G29)="","",(CCAM!G29))</f>
        <v/>
      </c>
      <c r="K46" s="127" t="str">
        <f>IF((CCAM!H29)="","",(CCAM!H29))</f>
        <v/>
      </c>
      <c r="L46" s="126" t="str">
        <f t="shared" si="9"/>
        <v>OUI</v>
      </c>
      <c r="M46" s="99" t="str">
        <f t="shared" si="10"/>
        <v>OUI</v>
      </c>
      <c r="N46" s="98" t="str">
        <f>IF((CCAM!I67)="","",(CCAM!I67))</f>
        <v/>
      </c>
      <c r="O46" s="52" t="str">
        <f t="shared" si="11"/>
        <v>OUI</v>
      </c>
      <c r="P46" s="52" t="str">
        <f t="shared" si="12"/>
        <v>OUI</v>
      </c>
      <c r="Q46" s="52" t="str">
        <f t="shared" si="13"/>
        <v>OUI</v>
      </c>
      <c r="R46" s="52" t="str">
        <f>IF(COUNTIF(CCAM!J29,"*F*"),"OUI","NON")</f>
        <v>OUI</v>
      </c>
      <c r="S46" s="99" t="str">
        <f>IF(COUNTIF(CCAM!J29,"*M*"),"OUI","NON")</f>
        <v>NON</v>
      </c>
      <c r="T46" s="52" t="str">
        <f t="shared" si="14"/>
        <v>OUI</v>
      </c>
      <c r="U46" s="99" t="str">
        <f>IF(COUNTIF(CCAM!K29,"*GS*"),"OUI","NON")</f>
        <v>NON</v>
      </c>
      <c r="V46" s="99" t="str">
        <f>IF(COUNTIF(CCAM!K29,"*VGS*"),"OUI","NON")</f>
        <v>NON</v>
      </c>
      <c r="W46" s="99" t="str">
        <f>IF(COUNTIF(CCAM!J29,"*J*"),"OUI","NON")</f>
        <v>NON</v>
      </c>
      <c r="X46" s="135" t="str">
        <f>IF(COUNTIF(CCAM!J29,"*R*"),"OUI","NON")</f>
        <v>NON</v>
      </c>
      <c r="Y46" s="130" t="str">
        <f>CCAM!L29</f>
        <v>Exérèse de lésion superficielle de la peau par excision de 2 à 5 zones cutanées de moins de 5 cm²</v>
      </c>
    </row>
    <row r="47" spans="1:25" ht="18" x14ac:dyDescent="0.25">
      <c r="A47" s="87" t="str">
        <f>CCAM!A30</f>
        <v>QZFA036</v>
      </c>
      <c r="B47" s="113" t="str">
        <f>CCAM!B30</f>
        <v>Exérèse d’une lésion superficielle de moins de 5 cm2</v>
      </c>
      <c r="C47" s="110">
        <f>CCAM!C30</f>
        <v>28.8</v>
      </c>
      <c r="D47" s="88">
        <f t="shared" si="2"/>
        <v>20.16</v>
      </c>
      <c r="E47" s="120">
        <f t="shared" si="3"/>
        <v>8.64</v>
      </c>
      <c r="F47" s="117" t="str">
        <f t="shared" si="8"/>
        <v>CCAM</v>
      </c>
      <c r="G47" s="89" t="str">
        <f>CCAM!D30</f>
        <v>ADC_bis</v>
      </c>
      <c r="H47" s="89" t="str">
        <f>IF((CCAM!E30)="","",(CCAM!E30))</f>
        <v>Dermatologie</v>
      </c>
      <c r="I47" s="89" t="str">
        <f>IF((CCAM!F30)="","",(CCAM!F30))</f>
        <v/>
      </c>
      <c r="J47" s="89" t="str">
        <f>IF((CCAM!G30)="","",(CCAM!G30))</f>
        <v/>
      </c>
      <c r="K47" s="127" t="str">
        <f>IF((CCAM!H30)="","",(CCAM!H30))</f>
        <v/>
      </c>
      <c r="L47" s="126" t="str">
        <f t="shared" si="9"/>
        <v>OUI</v>
      </c>
      <c r="M47" s="99" t="str">
        <f t="shared" si="10"/>
        <v>OUI</v>
      </c>
      <c r="N47" s="98" t="str">
        <f>IF((CCAM!I68)="","",(CCAM!I68))</f>
        <v/>
      </c>
      <c r="O47" s="52" t="str">
        <f t="shared" si="11"/>
        <v>OUI</v>
      </c>
      <c r="P47" s="52" t="str">
        <f t="shared" si="12"/>
        <v>OUI</v>
      </c>
      <c r="Q47" s="52" t="str">
        <f t="shared" si="13"/>
        <v>OUI</v>
      </c>
      <c r="R47" s="52" t="str">
        <f>IF(COUNTIF(CCAM!J30,"*F*"),"OUI","NON")</f>
        <v>OUI</v>
      </c>
      <c r="S47" s="99" t="str">
        <f>IF(COUNTIF(CCAM!J30,"*M*"),"OUI","NON")</f>
        <v>NON</v>
      </c>
      <c r="T47" s="52" t="str">
        <f t="shared" si="14"/>
        <v>OUI</v>
      </c>
      <c r="U47" s="99" t="str">
        <f>IF(COUNTIF(CCAM!K30,"*GS*"),"OUI","NON")</f>
        <v>NON</v>
      </c>
      <c r="V47" s="99" t="str">
        <f>IF(COUNTIF(CCAM!K30,"*VGS*"),"OUI","NON")</f>
        <v>NON</v>
      </c>
      <c r="W47" s="99" t="str">
        <f>IF(COUNTIF(CCAM!J30,"*J*"),"OUI","NON")</f>
        <v>NON</v>
      </c>
      <c r="X47" s="135" t="str">
        <f>IF(COUNTIF(CCAM!J30,"*R*"),"OUI","NON")</f>
        <v>NON</v>
      </c>
      <c r="Y47" s="130" t="str">
        <f>CCAM!L30</f>
        <v>Exérèse de lésion superficielle de la peau par excision d'une zone cutanée de moins de 5 cm²</v>
      </c>
    </row>
    <row r="48" spans="1:25" ht="18" x14ac:dyDescent="0.25">
      <c r="A48" s="87" t="str">
        <f>CCAM!A31</f>
        <v>QZHA001</v>
      </c>
      <c r="B48" s="113" t="str">
        <f>CCAM!B31</f>
        <v>Biopsie dermoépidermique</v>
      </c>
      <c r="C48" s="110">
        <f>CCAM!C31</f>
        <v>20.56</v>
      </c>
      <c r="D48" s="88">
        <f t="shared" si="2"/>
        <v>14.391999999999998</v>
      </c>
      <c r="E48" s="120">
        <f t="shared" si="3"/>
        <v>6.168000000000001</v>
      </c>
      <c r="F48" s="117" t="str">
        <f t="shared" si="8"/>
        <v>CCAM</v>
      </c>
      <c r="G48" s="89" t="str">
        <f>CCAM!D31</f>
        <v>ADC_ter</v>
      </c>
      <c r="H48" s="89" t="str">
        <f>IF((CCAM!E31)="","",(CCAM!E31))</f>
        <v>Dermatologie</v>
      </c>
      <c r="I48" s="89" t="str">
        <f>IF((CCAM!F31)="","",(CCAM!F31))</f>
        <v/>
      </c>
      <c r="J48" s="89" t="str">
        <f>IF((CCAM!G31)="","",(CCAM!G31))</f>
        <v/>
      </c>
      <c r="K48" s="127" t="str">
        <f>IF((CCAM!H31)="","",(CCAM!H31))</f>
        <v/>
      </c>
      <c r="L48" s="126" t="str">
        <f t="shared" si="9"/>
        <v>OUI</v>
      </c>
      <c r="M48" s="99" t="str">
        <f t="shared" si="10"/>
        <v>OUI</v>
      </c>
      <c r="N48" s="98" t="str">
        <f>IF((CCAM!I69)="","",(CCAM!I69))</f>
        <v/>
      </c>
      <c r="O48" s="52" t="str">
        <f t="shared" si="11"/>
        <v>OUI</v>
      </c>
      <c r="P48" s="52" t="str">
        <f t="shared" si="12"/>
        <v>OUI</v>
      </c>
      <c r="Q48" s="52" t="str">
        <f t="shared" si="13"/>
        <v>OUI</v>
      </c>
      <c r="R48" s="52" t="str">
        <f>IF(COUNTIF(CCAM!J31,"*F*"),"OUI","NON")</f>
        <v>NON</v>
      </c>
      <c r="S48" s="99" t="str">
        <f>IF(COUNTIF(CCAM!J31,"*M*"),"OUI","NON")</f>
        <v>NON</v>
      </c>
      <c r="T48" s="52" t="str">
        <f t="shared" si="14"/>
        <v>OUI</v>
      </c>
      <c r="U48" s="99" t="str">
        <f>IF(COUNTIF(CCAM!K31,"*GS*"),"OUI","NON")</f>
        <v>OUI</v>
      </c>
      <c r="V48" s="99" t="str">
        <f>IF(COUNTIF(CCAM!K31,"*VGS*"),"OUI","NON")</f>
        <v>OUI</v>
      </c>
      <c r="W48" s="99" t="str">
        <f>IF(COUNTIF(CCAM!J31,"*J*"),"OUI","NON")</f>
        <v>NON</v>
      </c>
      <c r="X48" s="135" t="str">
        <f>IF(COUNTIF(CCAM!J31,"*R*"),"OUI","NON")</f>
        <v>NON</v>
      </c>
      <c r="Y48" s="130" t="str">
        <f>CCAM!L31</f>
        <v>Biopsie dermoépidermique, par abord direct</v>
      </c>
    </row>
    <row r="49" spans="1:25" ht="18" x14ac:dyDescent="0.25">
      <c r="A49" s="87" t="str">
        <f>CCAM!A32</f>
        <v>QZNP013</v>
      </c>
      <c r="B49" s="113" t="str">
        <f>CCAM!B32</f>
        <v>Electrocoagulation de 1 à 5 lésions</v>
      </c>
      <c r="C49" s="110">
        <f>CCAM!C32</f>
        <v>24.21</v>
      </c>
      <c r="D49" s="88">
        <f t="shared" si="2"/>
        <v>16.946999999999999</v>
      </c>
      <c r="E49" s="120">
        <f t="shared" si="3"/>
        <v>7.2630000000000017</v>
      </c>
      <c r="F49" s="117" t="str">
        <f t="shared" si="8"/>
        <v>CCAM</v>
      </c>
      <c r="G49" s="89" t="str">
        <f>CCAM!D32</f>
        <v>ATM</v>
      </c>
      <c r="H49" s="89" t="str">
        <f>IF((CCAM!E32)="","",(CCAM!E32))</f>
        <v>Dermatologie</v>
      </c>
      <c r="I49" s="89" t="str">
        <f>IF((CCAM!F32)="","",(CCAM!F32))</f>
        <v/>
      </c>
      <c r="J49" s="89" t="str">
        <f>IF((CCAM!G32)="","",(CCAM!G32))</f>
        <v/>
      </c>
      <c r="K49" s="127" t="str">
        <f>IF((CCAM!H32)="","",(CCAM!H32))</f>
        <v/>
      </c>
      <c r="L49" s="126" t="str">
        <f t="shared" si="9"/>
        <v>OUI</v>
      </c>
      <c r="M49" s="99" t="str">
        <f t="shared" si="10"/>
        <v>OUI</v>
      </c>
      <c r="N49" s="98" t="str">
        <f>IF((CCAM!I70)="","",(CCAM!I70))</f>
        <v/>
      </c>
      <c r="O49" s="52" t="str">
        <f t="shared" si="11"/>
        <v>OUI</v>
      </c>
      <c r="P49" s="52" t="str">
        <f t="shared" si="12"/>
        <v>OUI</v>
      </c>
      <c r="Q49" s="52" t="str">
        <f t="shared" si="13"/>
        <v>OUI</v>
      </c>
      <c r="R49" s="52" t="str">
        <f>IF(COUNTIF(CCAM!J32,"*F*"),"OUI","NON")</f>
        <v>NON</v>
      </c>
      <c r="S49" s="99" t="str">
        <f>IF(COUNTIF(CCAM!J32,"*M*"),"OUI","NON")</f>
        <v>NON</v>
      </c>
      <c r="T49" s="52" t="str">
        <f t="shared" si="14"/>
        <v>OUI</v>
      </c>
      <c r="U49" s="99" t="str">
        <f>IF(COUNTIF(CCAM!K32,"*GS*"),"OUI","NON")</f>
        <v>NON</v>
      </c>
      <c r="V49" s="99" t="str">
        <f>IF(COUNTIF(CCAM!K32,"*VGS*"),"OUI","NON")</f>
        <v>NON</v>
      </c>
      <c r="W49" s="99" t="str">
        <f>IF(COUNTIF(CCAM!J32,"*J*"),"OUI","NON")</f>
        <v>NON</v>
      </c>
      <c r="X49" s="135" t="str">
        <f>IF(COUNTIF(CCAM!J32,"*R*"),"OUI","NON")</f>
        <v>NON</v>
      </c>
      <c r="Y49" s="130" t="str">
        <f>CCAM!L32</f>
        <v>Séance de destruction de 1 à 5 lésions cutanées superficielles, par électrocoagulation</v>
      </c>
    </row>
    <row r="50" spans="1:25" ht="18" x14ac:dyDescent="0.25">
      <c r="A50" s="87" t="str">
        <f>CCAM!A33</f>
        <v>QZNP025</v>
      </c>
      <c r="B50" s="113" t="str">
        <f>CCAM!B33</f>
        <v>Electrocoagulation de plus de 6 lésions</v>
      </c>
      <c r="C50" s="110">
        <f>CCAM!C33</f>
        <v>32.75</v>
      </c>
      <c r="D50" s="88">
        <f t="shared" si="2"/>
        <v>22.924999999999997</v>
      </c>
      <c r="E50" s="120">
        <f t="shared" si="3"/>
        <v>9.8250000000000028</v>
      </c>
      <c r="F50" s="117" t="str">
        <f t="shared" si="8"/>
        <v>CCAM</v>
      </c>
      <c r="G50" s="89" t="str">
        <f>CCAM!D33</f>
        <v>ATM</v>
      </c>
      <c r="H50" s="89" t="str">
        <f>IF((CCAM!E33)="","",(CCAM!E33))</f>
        <v>Dermatologie</v>
      </c>
      <c r="I50" s="89" t="str">
        <f>IF((CCAM!F33)="","",(CCAM!F33))</f>
        <v/>
      </c>
      <c r="J50" s="89" t="str">
        <f>IF((CCAM!G33)="","",(CCAM!G33))</f>
        <v/>
      </c>
      <c r="K50" s="127" t="str">
        <f>IF((CCAM!H33)="","",(CCAM!H33))</f>
        <v/>
      </c>
      <c r="L50" s="126" t="str">
        <f t="shared" si="9"/>
        <v>OUI</v>
      </c>
      <c r="M50" s="99" t="str">
        <f t="shared" si="10"/>
        <v>OUI</v>
      </c>
      <c r="N50" s="98" t="str">
        <f>IF((CCAM!I71)="","",(CCAM!I71))</f>
        <v/>
      </c>
      <c r="O50" s="52" t="str">
        <f t="shared" si="11"/>
        <v>OUI</v>
      </c>
      <c r="P50" s="52" t="str">
        <f t="shared" si="12"/>
        <v>OUI</v>
      </c>
      <c r="Q50" s="52" t="str">
        <f t="shared" si="13"/>
        <v>OUI</v>
      </c>
      <c r="R50" s="52" t="str">
        <f>IF(COUNTIF(CCAM!J33,"*F*"),"OUI","NON")</f>
        <v>NON</v>
      </c>
      <c r="S50" s="99" t="str">
        <f>IF(COUNTIF(CCAM!J33,"*M*"),"OUI","NON")</f>
        <v>NON</v>
      </c>
      <c r="T50" s="52" t="str">
        <f t="shared" si="14"/>
        <v>OUI</v>
      </c>
      <c r="U50" s="99" t="str">
        <f>IF(COUNTIF(CCAM!K33,"*GS*"),"OUI","NON")</f>
        <v>NON</v>
      </c>
      <c r="V50" s="99" t="str">
        <f>IF(COUNTIF(CCAM!K33,"*VGS*"),"OUI","NON")</f>
        <v>NON</v>
      </c>
      <c r="W50" s="99" t="str">
        <f>IF(COUNTIF(CCAM!J33,"*J*"),"OUI","NON")</f>
        <v>NON</v>
      </c>
      <c r="X50" s="135" t="str">
        <f>IF(COUNTIF(CCAM!J33,"*R*"),"OUI","NON")</f>
        <v>NON</v>
      </c>
      <c r="Y50" s="130" t="str">
        <f>CCAM!L33</f>
        <v>Séance de destruction de 6 lésions cutanées superficielles ou plus, par électrocoagulation</v>
      </c>
    </row>
    <row r="51" spans="1:25" ht="33" x14ac:dyDescent="0.25">
      <c r="A51" s="87" t="str">
        <f>CCAM!A34</f>
        <v>JMFA002</v>
      </c>
      <c r="B51" s="113" t="str">
        <f>CCAM!B34</f>
        <v>Exérèse de lésion vulvopérinéale</v>
      </c>
      <c r="C51" s="110">
        <f>CCAM!C34</f>
        <v>43.6</v>
      </c>
      <c r="D51" s="88">
        <f t="shared" si="2"/>
        <v>30.52</v>
      </c>
      <c r="E51" s="120">
        <f t="shared" si="3"/>
        <v>13.080000000000002</v>
      </c>
      <c r="F51" s="117" t="str">
        <f t="shared" si="8"/>
        <v>CCAM</v>
      </c>
      <c r="G51" s="89" t="str">
        <f>CCAM!D34</f>
        <v>ADC</v>
      </c>
      <c r="H51" s="89" t="str">
        <f>IF((CCAM!E34)="","",(CCAM!E34))</f>
        <v>Gynécologie</v>
      </c>
      <c r="I51" s="89" t="str">
        <f>IF((CCAM!F34)="","",(CCAM!F34))</f>
        <v>Dermatologie</v>
      </c>
      <c r="J51" s="89" t="str">
        <f>IF((CCAM!G34)="","",(CCAM!G34))</f>
        <v>Organes génitaux</v>
      </c>
      <c r="K51" s="127" t="str">
        <f>IF((CCAM!H34)="","",(CCAM!H34))</f>
        <v/>
      </c>
      <c r="L51" s="126" t="str">
        <f t="shared" si="9"/>
        <v>NON</v>
      </c>
      <c r="M51" s="99" t="str">
        <f t="shared" si="10"/>
        <v>OUI</v>
      </c>
      <c r="N51" s="98" t="str">
        <f>IF((CCAM!I72)="","",(CCAM!I72))</f>
        <v/>
      </c>
      <c r="O51" s="52" t="str">
        <f t="shared" si="11"/>
        <v>OUI</v>
      </c>
      <c r="P51" s="52" t="str">
        <f t="shared" si="12"/>
        <v>OUI</v>
      </c>
      <c r="Q51" s="52" t="str">
        <f t="shared" si="13"/>
        <v>OUI</v>
      </c>
      <c r="R51" s="52" t="str">
        <f>IF(COUNTIF(CCAM!J34,"*F*"),"OUI","NON")</f>
        <v>NON</v>
      </c>
      <c r="S51" s="99" t="str">
        <f>IF(COUNTIF(CCAM!J34,"*M*"),"OUI","NON")</f>
        <v>NON</v>
      </c>
      <c r="T51" s="52" t="str">
        <f t="shared" si="14"/>
        <v>OUI</v>
      </c>
      <c r="U51" s="99" t="str">
        <f>IF(COUNTIF(CCAM!K34,"*GS*"),"OUI","NON")</f>
        <v>NON</v>
      </c>
      <c r="V51" s="99" t="str">
        <f>IF(COUNTIF(CCAM!K34,"*VGS*"),"OUI","NON")</f>
        <v>NON</v>
      </c>
      <c r="W51" s="99" t="str">
        <f>IF(COUNTIF(CCAM!J34,"*J*"),"OUI","NON")</f>
        <v>NON</v>
      </c>
      <c r="X51" s="135" t="str">
        <f>IF(COUNTIF(CCAM!J34,"*R*"),"OUI","NON")</f>
        <v>NON</v>
      </c>
      <c r="Y51" s="130">
        <f>CCAM!L34</f>
        <v>0</v>
      </c>
    </row>
    <row r="52" spans="1:25" ht="33" x14ac:dyDescent="0.25">
      <c r="A52" s="87" t="str">
        <f>CCAM!A35</f>
        <v>JMFA002</v>
      </c>
      <c r="B52" s="113" t="str">
        <f>CCAM!B35</f>
        <v>Exérèse de lésion vulvopérinéale</v>
      </c>
      <c r="C52" s="110">
        <f>CCAM!C35</f>
        <v>43.6</v>
      </c>
      <c r="D52" s="88">
        <f t="shared" si="2"/>
        <v>30.52</v>
      </c>
      <c r="E52" s="120">
        <f t="shared" si="3"/>
        <v>13.080000000000002</v>
      </c>
      <c r="F52" s="117" t="str">
        <f t="shared" si="8"/>
        <v>CCAM</v>
      </c>
      <c r="G52" s="89" t="str">
        <f>CCAM!D35</f>
        <v>ADC</v>
      </c>
      <c r="H52" s="89" t="str">
        <f>IF((CCAM!E35)="","",(CCAM!E35))</f>
        <v>Gynécologie</v>
      </c>
      <c r="I52" s="89" t="str">
        <f>IF((CCAM!F35)="","",(CCAM!F35))</f>
        <v>Dermatologie</v>
      </c>
      <c r="J52" s="89" t="str">
        <f>IF((CCAM!G35)="","",(CCAM!G35))</f>
        <v>Organes génitaux</v>
      </c>
      <c r="K52" s="127" t="str">
        <f>IF((CCAM!H35)="","",(CCAM!H35))</f>
        <v/>
      </c>
      <c r="L52" s="126" t="str">
        <f t="shared" si="9"/>
        <v>NON</v>
      </c>
      <c r="M52" s="99" t="str">
        <f t="shared" si="10"/>
        <v>OUI</v>
      </c>
      <c r="N52" s="98" t="str">
        <f>IF((CCAM!I73)="","",(CCAM!I73))</f>
        <v/>
      </c>
      <c r="O52" s="52" t="str">
        <f t="shared" si="11"/>
        <v>OUI</v>
      </c>
      <c r="P52" s="52" t="str">
        <f t="shared" si="12"/>
        <v>OUI</v>
      </c>
      <c r="Q52" s="52" t="str">
        <f t="shared" si="13"/>
        <v>OUI</v>
      </c>
      <c r="R52" s="52" t="str">
        <f>IF(COUNTIF(CCAM!J35,"*F*"),"OUI","NON")</f>
        <v>OUI</v>
      </c>
      <c r="S52" s="99" t="str">
        <f>IF(COUNTIF(CCAM!J35,"*M*"),"OUI","NON")</f>
        <v>NON</v>
      </c>
      <c r="T52" s="52" t="str">
        <f t="shared" si="14"/>
        <v>OUI</v>
      </c>
      <c r="U52" s="99" t="str">
        <f>IF(COUNTIF(CCAM!K35,"*GS*"),"OUI","NON")</f>
        <v>NON</v>
      </c>
      <c r="V52" s="99" t="str">
        <f>IF(COUNTIF(CCAM!K35,"*VGS*"),"OUI","NON")</f>
        <v>NON</v>
      </c>
      <c r="W52" s="99" t="str">
        <f>IF(COUNTIF(CCAM!J35,"*J*"),"OUI","NON")</f>
        <v>NON</v>
      </c>
      <c r="X52" s="135" t="str">
        <f>IF(COUNTIF(CCAM!J35,"*R*"),"OUI","NON")</f>
        <v>NON</v>
      </c>
      <c r="Y52" s="130">
        <f>CCAM!L35</f>
        <v>0</v>
      </c>
    </row>
    <row r="53" spans="1:25" ht="33" x14ac:dyDescent="0.25">
      <c r="A53" s="87" t="str">
        <f>CCAM!A36</f>
        <v>JMHA001</v>
      </c>
      <c r="B53" s="113" t="str">
        <f>CCAM!B36</f>
        <v>Biopsie de la vulve</v>
      </c>
      <c r="C53" s="110">
        <f>CCAM!C36</f>
        <v>24.91</v>
      </c>
      <c r="D53" s="88">
        <f t="shared" si="2"/>
        <v>17.436999999999998</v>
      </c>
      <c r="E53" s="120">
        <f t="shared" si="3"/>
        <v>7.4730000000000025</v>
      </c>
      <c r="F53" s="117" t="str">
        <f t="shared" si="8"/>
        <v>CCAM</v>
      </c>
      <c r="G53" s="89" t="str">
        <f>CCAM!D36</f>
        <v>ADC_ter</v>
      </c>
      <c r="H53" s="89" t="str">
        <f>IF((CCAM!E36)="","",(CCAM!E36))</f>
        <v>Gynécologie</v>
      </c>
      <c r="I53" s="89" t="str">
        <f>IF((CCAM!F36)="","",(CCAM!F36))</f>
        <v>Dermatologie</v>
      </c>
      <c r="J53" s="89" t="str">
        <f>IF((CCAM!G36)="","",(CCAM!G36))</f>
        <v>Organes génitaux</v>
      </c>
      <c r="K53" s="127" t="str">
        <f>IF((CCAM!H36)="","",(CCAM!H36))</f>
        <v/>
      </c>
      <c r="L53" s="126" t="str">
        <f t="shared" si="9"/>
        <v>NON</v>
      </c>
      <c r="M53" s="99" t="str">
        <f t="shared" si="10"/>
        <v>OUI</v>
      </c>
      <c r="N53" s="98" t="str">
        <f>IF((CCAM!I74)="","",(CCAM!I74))</f>
        <v/>
      </c>
      <c r="O53" s="52" t="str">
        <f t="shared" si="11"/>
        <v>OUI</v>
      </c>
      <c r="P53" s="52" t="str">
        <f t="shared" si="12"/>
        <v>OUI</v>
      </c>
      <c r="Q53" s="52" t="str">
        <f t="shared" si="13"/>
        <v>OUI</v>
      </c>
      <c r="R53" s="52" t="str">
        <f>IF(COUNTIF(CCAM!J36,"*F*"),"OUI","NON")</f>
        <v>NON</v>
      </c>
      <c r="S53" s="99" t="str">
        <f>IF(COUNTIF(CCAM!J36,"*M*"),"OUI","NON")</f>
        <v>NON</v>
      </c>
      <c r="T53" s="52" t="str">
        <f t="shared" si="14"/>
        <v>OUI</v>
      </c>
      <c r="U53" s="99" t="str">
        <f>IF(COUNTIF(CCAM!K36,"*GS*"),"OUI","NON")</f>
        <v>OUI</v>
      </c>
      <c r="V53" s="99" t="str">
        <f>IF(COUNTIF(CCAM!K36,"*VGS*"),"OUI","NON")</f>
        <v>OUI</v>
      </c>
      <c r="W53" s="99" t="str">
        <f>IF(COUNTIF(CCAM!J36,"*J*"),"OUI","NON")</f>
        <v>NON</v>
      </c>
      <c r="X53" s="135" t="str">
        <f>IF(COUNTIF(CCAM!J36,"*R*"),"OUI","NON")</f>
        <v>NON</v>
      </c>
      <c r="Y53" s="130">
        <f>CCAM!L36</f>
        <v>0</v>
      </c>
    </row>
    <row r="54" spans="1:25" ht="33" x14ac:dyDescent="0.25">
      <c r="A54" s="87" t="str">
        <f>CCAM!A37</f>
        <v>JMPA005</v>
      </c>
      <c r="B54" s="113" t="str">
        <f>CCAM!B37</f>
        <v>Incision de collection vulvopérinéale</v>
      </c>
      <c r="C54" s="110">
        <f>CCAM!C37</f>
        <v>41.8</v>
      </c>
      <c r="D54" s="88">
        <f t="shared" si="2"/>
        <v>29.259999999999994</v>
      </c>
      <c r="E54" s="120">
        <f t="shared" si="3"/>
        <v>12.540000000000003</v>
      </c>
      <c r="F54" s="117" t="str">
        <f t="shared" si="8"/>
        <v>CCAM</v>
      </c>
      <c r="G54" s="89" t="str">
        <f>CCAM!D37</f>
        <v>ADC</v>
      </c>
      <c r="H54" s="89" t="str">
        <f>IF((CCAM!E37)="","",(CCAM!E37))</f>
        <v>Gynécologie</v>
      </c>
      <c r="I54" s="89" t="str">
        <f>IF((CCAM!F37)="","",(CCAM!F37))</f>
        <v>Petite chirurgie</v>
      </c>
      <c r="J54" s="89" t="str">
        <f>IF((CCAM!G37)="","",(CCAM!G37))</f>
        <v>Organes génitaux</v>
      </c>
      <c r="K54" s="127" t="str">
        <f>IF((CCAM!H37)="","",(CCAM!H37))</f>
        <v/>
      </c>
      <c r="L54" s="126" t="str">
        <f t="shared" si="9"/>
        <v>NON</v>
      </c>
      <c r="M54" s="99" t="str">
        <f t="shared" si="10"/>
        <v>OUI</v>
      </c>
      <c r="N54" s="98" t="str">
        <f>IF((CCAM!I75)="","",(CCAM!I75))</f>
        <v/>
      </c>
      <c r="O54" s="52" t="str">
        <f t="shared" si="11"/>
        <v>OUI</v>
      </c>
      <c r="P54" s="52" t="str">
        <f t="shared" si="12"/>
        <v>OUI</v>
      </c>
      <c r="Q54" s="52" t="str">
        <f t="shared" si="13"/>
        <v>OUI</v>
      </c>
      <c r="R54" s="52" t="str">
        <f>IF(COUNTIF(CCAM!J37,"*F*"),"OUI","NON")</f>
        <v>OUI</v>
      </c>
      <c r="S54" s="99" t="str">
        <f>IF(COUNTIF(CCAM!J37,"*M*"),"OUI","NON")</f>
        <v>NON</v>
      </c>
      <c r="T54" s="52" t="str">
        <f t="shared" si="14"/>
        <v>OUI</v>
      </c>
      <c r="U54" s="99" t="str">
        <f>IF(COUNTIF(CCAM!K37,"*GS*"),"OUI","NON")</f>
        <v>NON</v>
      </c>
      <c r="V54" s="99" t="str">
        <f>IF(COUNTIF(CCAM!K37,"*VGS*"),"OUI","NON")</f>
        <v>NON</v>
      </c>
      <c r="W54" s="99" t="str">
        <f>IF(COUNTIF(CCAM!J37,"*J*"),"OUI","NON")</f>
        <v>OUI</v>
      </c>
      <c r="X54" s="135" t="str">
        <f>IF(COUNTIF(CCAM!J37,"*R*"),"OUI","NON")</f>
        <v>NON</v>
      </c>
      <c r="Y54" s="130">
        <f>CCAM!L37</f>
        <v>0</v>
      </c>
    </row>
    <row r="55" spans="1:25" ht="18" x14ac:dyDescent="0.25">
      <c r="A55" s="87" t="str">
        <f>CCAM!A38</f>
        <v>QZNP004</v>
      </c>
      <c r="B55" s="113" t="str">
        <f>CCAM!B38</f>
        <v>Cryothérapie de 1 à 10 lésions du corps</v>
      </c>
      <c r="C55" s="110">
        <f>CCAM!C38</f>
        <v>22.78</v>
      </c>
      <c r="D55" s="88">
        <f t="shared" si="2"/>
        <v>15.946</v>
      </c>
      <c r="E55" s="120">
        <f t="shared" si="3"/>
        <v>6.8340000000000014</v>
      </c>
      <c r="F55" s="117" t="str">
        <f t="shared" si="8"/>
        <v>CCAM</v>
      </c>
      <c r="G55" s="89" t="str">
        <f>CCAM!D38</f>
        <v>ATM</v>
      </c>
      <c r="H55" s="89" t="str">
        <f>IF((CCAM!E38)="","",(CCAM!E38))</f>
        <v>Gynécologie</v>
      </c>
      <c r="I55" s="89" t="str">
        <f>IF((CCAM!F38)="","",(CCAM!F38))</f>
        <v/>
      </c>
      <c r="J55" s="89" t="str">
        <f>IF((CCAM!G38)="","",(CCAM!G38))</f>
        <v>Corps</v>
      </c>
      <c r="K55" s="127" t="str">
        <f>IF((CCAM!H38)="","",(CCAM!H38))</f>
        <v/>
      </c>
      <c r="L55" s="126" t="str">
        <f t="shared" si="9"/>
        <v>NON</v>
      </c>
      <c r="M55" s="99" t="str">
        <f t="shared" si="10"/>
        <v>OUI</v>
      </c>
      <c r="N55" s="98" t="str">
        <f>IF((CCAM!I76)="","",(CCAM!I76))</f>
        <v/>
      </c>
      <c r="O55" s="52" t="str">
        <f t="shared" si="11"/>
        <v>OUI</v>
      </c>
      <c r="P55" s="52" t="str">
        <f t="shared" si="12"/>
        <v>OUI</v>
      </c>
      <c r="Q55" s="52" t="str">
        <f t="shared" si="13"/>
        <v>OUI</v>
      </c>
      <c r="R55" s="52" t="str">
        <f>IF(COUNTIF(CCAM!J38,"*F*"),"OUI","NON")</f>
        <v>NON</v>
      </c>
      <c r="S55" s="99" t="str">
        <f>IF(COUNTIF(CCAM!J38,"*M*"),"OUI","NON")</f>
        <v>NON</v>
      </c>
      <c r="T55" s="52" t="str">
        <f t="shared" si="14"/>
        <v>OUI</v>
      </c>
      <c r="U55" s="99" t="str">
        <f>IF(COUNTIF(CCAM!K38,"*GS*"),"OUI","NON")</f>
        <v>NON</v>
      </c>
      <c r="V55" s="99" t="str">
        <f>IF(COUNTIF(CCAM!K38,"*VGS*"),"OUI","NON")</f>
        <v>NON</v>
      </c>
      <c r="W55" s="99" t="str">
        <f>IF(COUNTIF(CCAM!J38,"*J*"),"OUI","NON")</f>
        <v>NON</v>
      </c>
      <c r="X55" s="135" t="str">
        <f>IF(COUNTIF(CCAM!J38,"*R*"),"OUI","NON")</f>
        <v>NON</v>
      </c>
      <c r="Y55" s="130" t="str">
        <f>CCAM!L38</f>
        <v>Séance de destruction de 1 à 10 lésions cutanées superficielles par agent chimique ou par cryothérapie de contact, en dehors du visage</v>
      </c>
    </row>
    <row r="56" spans="1:25" ht="33" x14ac:dyDescent="0.25">
      <c r="A56" s="87" t="str">
        <f>CCAM!A39</f>
        <v>JKGD001</v>
      </c>
      <c r="B56" s="113" t="str">
        <f>CCAM!B39</f>
        <v>Ablation d’un stérilet avec matériel de préhension intra-utérin</v>
      </c>
      <c r="C56" s="110">
        <f>CCAM!C39</f>
        <v>62.7</v>
      </c>
      <c r="D56" s="88">
        <f t="shared" si="2"/>
        <v>43.89</v>
      </c>
      <c r="E56" s="120">
        <f t="shared" si="3"/>
        <v>18.810000000000002</v>
      </c>
      <c r="F56" s="117" t="str">
        <f t="shared" si="8"/>
        <v>CCAM</v>
      </c>
      <c r="G56" s="89" t="str">
        <f>CCAM!D39</f>
        <v>ATM</v>
      </c>
      <c r="H56" s="89" t="str">
        <f>IF((CCAM!E39)="","",(CCAM!E39))</f>
        <v>Gynécologie</v>
      </c>
      <c r="I56" s="89" t="str">
        <f>IF((CCAM!F39)="","",(CCAM!F39))</f>
        <v/>
      </c>
      <c r="J56" s="89" t="str">
        <f>IF((CCAM!G39)="","",(CCAM!G39))</f>
        <v>Organes génitaux</v>
      </c>
      <c r="K56" s="127" t="str">
        <f>IF((CCAM!H39)="","",(CCAM!H39))</f>
        <v/>
      </c>
      <c r="L56" s="126" t="str">
        <f t="shared" si="9"/>
        <v>NON</v>
      </c>
      <c r="M56" s="99" t="str">
        <f t="shared" si="10"/>
        <v>OUI</v>
      </c>
      <c r="N56" s="98" t="str">
        <f>IF((CCAM!I77)="","",(CCAM!I77))</f>
        <v/>
      </c>
      <c r="O56" s="52" t="str">
        <f t="shared" si="11"/>
        <v>OUI</v>
      </c>
      <c r="P56" s="52" t="str">
        <f t="shared" si="12"/>
        <v>OUI</v>
      </c>
      <c r="Q56" s="52" t="str">
        <f t="shared" si="13"/>
        <v>OUI</v>
      </c>
      <c r="R56" s="52" t="str">
        <f>IF(COUNTIF(CCAM!J39,"*F*"),"OUI","NON")</f>
        <v>NON</v>
      </c>
      <c r="S56" s="99" t="str">
        <f>IF(COUNTIF(CCAM!J39,"*M*"),"OUI","NON")</f>
        <v>NON</v>
      </c>
      <c r="T56" s="52" t="str">
        <f t="shared" si="14"/>
        <v>OUI</v>
      </c>
      <c r="U56" s="99" t="str">
        <f>IF(COUNTIF(CCAM!K39,"*GS*"),"OUI","NON")</f>
        <v>NON</v>
      </c>
      <c r="V56" s="99" t="str">
        <f>IF(COUNTIF(CCAM!K39,"*VGS*"),"OUI","NON")</f>
        <v>NON</v>
      </c>
      <c r="W56" s="99" t="str">
        <f>IF(COUNTIF(CCAM!J39,"*J*"),"OUI","NON")</f>
        <v>NON</v>
      </c>
      <c r="X56" s="135" t="str">
        <f>IF(COUNTIF(CCAM!J39,"*R*"),"OUI","NON")</f>
        <v>NON</v>
      </c>
      <c r="Y56" s="130" t="str">
        <f>CCAM!L39</f>
        <v>Ablation d'un dispositif intra-utérin par un matériel intra-utérin de préhension, par voie vaginale</v>
      </c>
    </row>
    <row r="57" spans="1:25" ht="33" x14ac:dyDescent="0.25">
      <c r="A57" s="87" t="str">
        <f>CCAM!A40</f>
        <v>JKGE001</v>
      </c>
      <c r="B57" s="113" t="str">
        <f>CCAM!B40</f>
        <v>Ablation d’un corps étranger intra-vaginal</v>
      </c>
      <c r="C57" s="110">
        <f>CCAM!C40</f>
        <v>69.2</v>
      </c>
      <c r="D57" s="88">
        <f t="shared" si="2"/>
        <v>48.44</v>
      </c>
      <c r="E57" s="120">
        <f t="shared" si="3"/>
        <v>20.760000000000005</v>
      </c>
      <c r="F57" s="117" t="str">
        <f t="shared" si="8"/>
        <v>CCAM</v>
      </c>
      <c r="G57" s="89" t="str">
        <f>CCAM!D40</f>
        <v>ADC</v>
      </c>
      <c r="H57" s="89" t="str">
        <f>IF((CCAM!E40)="","",(CCAM!E40))</f>
        <v>Gynécologie</v>
      </c>
      <c r="I57" s="89" t="str">
        <f>IF((CCAM!F40)="","",(CCAM!F40))</f>
        <v/>
      </c>
      <c r="J57" s="89" t="str">
        <f>IF((CCAM!G40)="","",(CCAM!G40))</f>
        <v>Organes génitaux</v>
      </c>
      <c r="K57" s="127" t="str">
        <f>IF((CCAM!H40)="","",(CCAM!H40))</f>
        <v/>
      </c>
      <c r="L57" s="126" t="str">
        <f t="shared" si="9"/>
        <v>NON</v>
      </c>
      <c r="M57" s="99" t="str">
        <f t="shared" si="10"/>
        <v>OUI</v>
      </c>
      <c r="N57" s="98" t="str">
        <f>IF((CCAM!I78)="","",(CCAM!I78))</f>
        <v/>
      </c>
      <c r="O57" s="52" t="str">
        <f t="shared" si="11"/>
        <v>OUI</v>
      </c>
      <c r="P57" s="52" t="str">
        <f t="shared" si="12"/>
        <v>OUI</v>
      </c>
      <c r="Q57" s="52" t="str">
        <f t="shared" si="13"/>
        <v>OUI</v>
      </c>
      <c r="R57" s="52" t="str">
        <f>IF(COUNTIF(CCAM!J40,"*F*"),"OUI","NON")</f>
        <v>OUI</v>
      </c>
      <c r="S57" s="99" t="str">
        <f>IF(COUNTIF(CCAM!J40,"*M*"),"OUI","NON")</f>
        <v>NON</v>
      </c>
      <c r="T57" s="52" t="str">
        <f t="shared" si="14"/>
        <v>OUI</v>
      </c>
      <c r="U57" s="99" t="str">
        <f>IF(COUNTIF(CCAM!K40,"*GS*"),"OUI","NON")</f>
        <v>NON</v>
      </c>
      <c r="V57" s="99" t="str">
        <f>IF(COUNTIF(CCAM!K40,"*VGS*"),"OUI","NON")</f>
        <v>NON</v>
      </c>
      <c r="W57" s="99" t="str">
        <f>IF(COUNTIF(CCAM!J40,"*J*"),"OUI","NON")</f>
        <v>NON</v>
      </c>
      <c r="X57" s="135" t="str">
        <f>IF(COUNTIF(CCAM!J40,"*R*"),"OUI","NON")</f>
        <v>NON</v>
      </c>
      <c r="Y57" s="130" t="str">
        <f>CCAM!L40</f>
        <v>Ablation d'un dispositif intra-utérin, par hystéroscopie</v>
      </c>
    </row>
    <row r="58" spans="1:25" ht="33" x14ac:dyDescent="0.25">
      <c r="A58" s="87" t="str">
        <f>CCAM!A41</f>
        <v>JKHD001</v>
      </c>
      <c r="B58" s="113" t="str">
        <f>CCAM!B41</f>
        <v>Frottis cervico-utérin</v>
      </c>
      <c r="C58" s="110">
        <f>CCAM!C41</f>
        <v>12.46</v>
      </c>
      <c r="D58" s="88">
        <f t="shared" si="2"/>
        <v>8.7219999999999995</v>
      </c>
      <c r="E58" s="120">
        <f t="shared" si="3"/>
        <v>3.7380000000000013</v>
      </c>
      <c r="F58" s="117" t="str">
        <f t="shared" si="8"/>
        <v>CCAM</v>
      </c>
      <c r="G58" s="89" t="str">
        <f>CCAM!D41</f>
        <v>ATM_bis</v>
      </c>
      <c r="H58" s="89" t="str">
        <f>IF((CCAM!E41)="","",(CCAM!E41))</f>
        <v>Gynécologie</v>
      </c>
      <c r="I58" s="89" t="str">
        <f>IF((CCAM!F41)="","",(CCAM!F41))</f>
        <v/>
      </c>
      <c r="J58" s="89" t="str">
        <f>IF((CCAM!G41)="","",(CCAM!G41))</f>
        <v>Organes génitaux</v>
      </c>
      <c r="K58" s="127" t="str">
        <f>IF((CCAM!H41)="","",(CCAM!H41))</f>
        <v/>
      </c>
      <c r="L58" s="126" t="str">
        <f t="shared" si="9"/>
        <v>NON</v>
      </c>
      <c r="M58" s="99" t="str">
        <f t="shared" si="10"/>
        <v>OUI</v>
      </c>
      <c r="N58" s="98" t="str">
        <f>IF((CCAM!I79)="","",(CCAM!I79))</f>
        <v/>
      </c>
      <c r="O58" s="52" t="str">
        <f t="shared" si="11"/>
        <v>OUI</v>
      </c>
      <c r="P58" s="52" t="str">
        <f t="shared" si="12"/>
        <v>OUI</v>
      </c>
      <c r="Q58" s="52" t="str">
        <f t="shared" si="13"/>
        <v>OUI</v>
      </c>
      <c r="R58" s="52" t="str">
        <f>IF(COUNTIF(CCAM!J41,"*F*"),"OUI","NON")</f>
        <v>NON</v>
      </c>
      <c r="S58" s="99" t="str">
        <f>IF(COUNTIF(CCAM!J41,"*M*"),"OUI","NON")</f>
        <v>NON</v>
      </c>
      <c r="T58" s="52" t="str">
        <f t="shared" si="14"/>
        <v>OUI</v>
      </c>
      <c r="U58" s="99" t="str">
        <f>IF(COUNTIF(CCAM!K41,"*GS*"),"OUI","NON")</f>
        <v>OUI</v>
      </c>
      <c r="V58" s="99" t="str">
        <f>IF(COUNTIF(CCAM!K41,"*VGS*"),"OUI","NON")</f>
        <v>OUI</v>
      </c>
      <c r="W58" s="99" t="str">
        <f>IF(COUNTIF(CCAM!J41,"*J*"),"OUI","NON")</f>
        <v>NON</v>
      </c>
      <c r="X58" s="135" t="str">
        <f>IF(COUNTIF(CCAM!J41,"*R*"),"OUI","NON")</f>
        <v>NON</v>
      </c>
      <c r="Y58" s="130" t="str">
        <f>CCAM!L41</f>
        <v>Prélèvement cervicovaginal</v>
      </c>
    </row>
    <row r="59" spans="1:25" ht="33" x14ac:dyDescent="0.25">
      <c r="A59" s="87" t="str">
        <f>CCAM!A42</f>
        <v>JKKD001</v>
      </c>
      <c r="B59" s="113" t="str">
        <f>CCAM!B42</f>
        <v>Changement d’un stérilet</v>
      </c>
      <c r="C59" s="110">
        <f>CCAM!C42</f>
        <v>38.4</v>
      </c>
      <c r="D59" s="88">
        <f t="shared" si="2"/>
        <v>26.88</v>
      </c>
      <c r="E59" s="120">
        <f t="shared" si="3"/>
        <v>11.52</v>
      </c>
      <c r="F59" s="117" t="str">
        <f t="shared" si="8"/>
        <v>CCAM</v>
      </c>
      <c r="G59" s="89" t="str">
        <f>CCAM!D42</f>
        <v>ATM</v>
      </c>
      <c r="H59" s="89" t="str">
        <f>IF((CCAM!E42)="","",(CCAM!E42))</f>
        <v>Gynécologie</v>
      </c>
      <c r="I59" s="89" t="str">
        <f>IF((CCAM!F42)="","",(CCAM!F42))</f>
        <v/>
      </c>
      <c r="J59" s="89" t="str">
        <f>IF((CCAM!G42)="","",(CCAM!G42))</f>
        <v>Organes génitaux</v>
      </c>
      <c r="K59" s="127" t="str">
        <f>IF((CCAM!H42)="","",(CCAM!H42))</f>
        <v/>
      </c>
      <c r="L59" s="126" t="str">
        <f t="shared" si="9"/>
        <v>NON</v>
      </c>
      <c r="M59" s="99" t="str">
        <f t="shared" si="10"/>
        <v>OUI</v>
      </c>
      <c r="N59" s="98" t="str">
        <f>IF((CCAM!I80)="","",(CCAM!I80))</f>
        <v/>
      </c>
      <c r="O59" s="52" t="str">
        <f t="shared" si="11"/>
        <v>OUI</v>
      </c>
      <c r="P59" s="52" t="str">
        <f t="shared" si="12"/>
        <v>OUI</v>
      </c>
      <c r="Q59" s="52" t="str">
        <f t="shared" si="13"/>
        <v>OUI</v>
      </c>
      <c r="R59" s="52" t="str">
        <f>IF(COUNTIF(CCAM!J42,"*F*"),"OUI","NON")</f>
        <v>NON</v>
      </c>
      <c r="S59" s="99" t="str">
        <f>IF(COUNTIF(CCAM!J42,"*M*"),"OUI","NON")</f>
        <v>NON</v>
      </c>
      <c r="T59" s="52" t="str">
        <f t="shared" si="14"/>
        <v>OUI</v>
      </c>
      <c r="U59" s="99" t="str">
        <f>IF(COUNTIF(CCAM!K42,"*GS*"),"OUI","NON")</f>
        <v>NON</v>
      </c>
      <c r="V59" s="99" t="str">
        <f>IF(COUNTIF(CCAM!K42,"*VGS*"),"OUI","NON")</f>
        <v>NON</v>
      </c>
      <c r="W59" s="99" t="str">
        <f>IF(COUNTIF(CCAM!J42,"*J*"),"OUI","NON")</f>
        <v>NON</v>
      </c>
      <c r="X59" s="135" t="str">
        <f>IF(COUNTIF(CCAM!J42,"*R*"),"OUI","NON")</f>
        <v>NON</v>
      </c>
      <c r="Y59" s="130" t="str">
        <f>CCAM!L42</f>
        <v>Changement d'un dispositif intra-utérin</v>
      </c>
    </row>
    <row r="60" spans="1:25" ht="33" x14ac:dyDescent="0.25">
      <c r="A60" s="87" t="str">
        <f>CCAM!A43</f>
        <v>JKLD001</v>
      </c>
      <c r="B60" s="113" t="str">
        <f>CCAM!B43</f>
        <v>Pose d'un stérilet</v>
      </c>
      <c r="C60" s="110">
        <f>CCAM!C43</f>
        <v>38.4</v>
      </c>
      <c r="D60" s="88">
        <f t="shared" si="2"/>
        <v>26.88</v>
      </c>
      <c r="E60" s="120">
        <f t="shared" si="3"/>
        <v>11.52</v>
      </c>
      <c r="F60" s="117" t="str">
        <f t="shared" si="8"/>
        <v>CCAM</v>
      </c>
      <c r="G60" s="89" t="str">
        <f>CCAM!D43</f>
        <v>ATM</v>
      </c>
      <c r="H60" s="89" t="str">
        <f>IF((CCAM!E43)="","",(CCAM!E43))</f>
        <v>Gynécologie</v>
      </c>
      <c r="I60" s="89" t="str">
        <f>IF((CCAM!F43)="","",(CCAM!F43))</f>
        <v/>
      </c>
      <c r="J60" s="89" t="str">
        <f>IF((CCAM!G43)="","",(CCAM!G43))</f>
        <v>Organes génitaux</v>
      </c>
      <c r="K60" s="127" t="str">
        <f>IF((CCAM!H43)="","",(CCAM!H43))</f>
        <v/>
      </c>
      <c r="L60" s="126" t="str">
        <f t="shared" si="9"/>
        <v>NON</v>
      </c>
      <c r="M60" s="99" t="str">
        <f t="shared" si="10"/>
        <v>OUI</v>
      </c>
      <c r="N60" s="98" t="str">
        <f>IF((CCAM!I81)="","",(CCAM!I81))</f>
        <v/>
      </c>
      <c r="O60" s="52" t="str">
        <f t="shared" si="11"/>
        <v>OUI</v>
      </c>
      <c r="P60" s="52" t="str">
        <f t="shared" si="12"/>
        <v>OUI</v>
      </c>
      <c r="Q60" s="52" t="str">
        <f t="shared" si="13"/>
        <v>OUI</v>
      </c>
      <c r="R60" s="52" t="str">
        <f>IF(COUNTIF(CCAM!J43,"*F*"),"OUI","NON")</f>
        <v>NON</v>
      </c>
      <c r="S60" s="99" t="str">
        <f>IF(COUNTIF(CCAM!J43,"*M*"),"OUI","NON")</f>
        <v>NON</v>
      </c>
      <c r="T60" s="52" t="str">
        <f t="shared" si="14"/>
        <v>OUI</v>
      </c>
      <c r="U60" s="99" t="str">
        <f>IF(COUNTIF(CCAM!K43,"*GS*"),"OUI","NON")</f>
        <v>NON</v>
      </c>
      <c r="V60" s="99" t="str">
        <f>IF(COUNTIF(CCAM!K43,"*VGS*"),"OUI","NON")</f>
        <v>NON</v>
      </c>
      <c r="W60" s="99" t="str">
        <f>IF(COUNTIF(CCAM!J43,"*J*"),"OUI","NON")</f>
        <v>NON</v>
      </c>
      <c r="X60" s="135" t="str">
        <f>IF(COUNTIF(CCAM!J43,"*R*"),"OUI","NON")</f>
        <v>NON</v>
      </c>
      <c r="Y60" s="130" t="str">
        <f>CCAM!L43</f>
        <v>Pose d'un dispositif intra-utérin</v>
      </c>
    </row>
    <row r="61" spans="1:25" ht="18" x14ac:dyDescent="0.25">
      <c r="A61" s="87" t="str">
        <f>CCAM!A44</f>
        <v>QANP005</v>
      </c>
      <c r="B61" s="113" t="str">
        <f>CCAM!B44</f>
        <v>Cryothérapie de plus de 11 lésions du visage</v>
      </c>
      <c r="C61" s="110">
        <f>CCAM!C44</f>
        <v>34.89</v>
      </c>
      <c r="D61" s="88">
        <f t="shared" si="2"/>
        <v>24.422999999999998</v>
      </c>
      <c r="E61" s="120">
        <f t="shared" si="3"/>
        <v>10.467000000000002</v>
      </c>
      <c r="F61" s="117" t="str">
        <f t="shared" si="8"/>
        <v>CCAM</v>
      </c>
      <c r="G61" s="89" t="str">
        <f>CCAM!D44</f>
        <v>ATM</v>
      </c>
      <c r="H61" s="89" t="str">
        <f>IF((CCAM!E44)="","",(CCAM!E44))</f>
        <v>Gynécologie</v>
      </c>
      <c r="I61" s="89" t="str">
        <f>IF((CCAM!F44)="","",(CCAM!F44))</f>
        <v/>
      </c>
      <c r="J61" s="89" t="str">
        <f>IF((CCAM!G44)="","",(CCAM!G44))</f>
        <v>Visage</v>
      </c>
      <c r="K61" s="127" t="str">
        <f>IF((CCAM!H44)="","",(CCAM!H44))</f>
        <v/>
      </c>
      <c r="L61" s="126" t="str">
        <f t="shared" si="9"/>
        <v>NON</v>
      </c>
      <c r="M61" s="99" t="str">
        <f t="shared" si="10"/>
        <v>OUI</v>
      </c>
      <c r="N61" s="98" t="str">
        <f>IF((CCAM!I82)="","",(CCAM!I82))</f>
        <v/>
      </c>
      <c r="O61" s="52" t="str">
        <f t="shared" si="11"/>
        <v>OUI</v>
      </c>
      <c r="P61" s="52" t="str">
        <f t="shared" si="12"/>
        <v>OUI</v>
      </c>
      <c r="Q61" s="52" t="str">
        <f t="shared" si="13"/>
        <v>OUI</v>
      </c>
      <c r="R61" s="52" t="str">
        <f>IF(COUNTIF(CCAM!J44,"*F*"),"OUI","NON")</f>
        <v>NON</v>
      </c>
      <c r="S61" s="99" t="str">
        <f>IF(COUNTIF(CCAM!J44,"*M*"),"OUI","NON")</f>
        <v>NON</v>
      </c>
      <c r="T61" s="52" t="str">
        <f t="shared" si="14"/>
        <v>OUI</v>
      </c>
      <c r="U61" s="99" t="str">
        <f>IF(COUNTIF(CCAM!K44,"*GS*"),"OUI","NON")</f>
        <v>NON</v>
      </c>
      <c r="V61" s="99" t="str">
        <f>IF(COUNTIF(CCAM!K44,"*VGS*"),"OUI","NON")</f>
        <v>NON</v>
      </c>
      <c r="W61" s="99" t="str">
        <f>IF(COUNTIF(CCAM!J44,"*J*"),"OUI","NON")</f>
        <v>NON</v>
      </c>
      <c r="X61" s="135" t="str">
        <f>IF(COUNTIF(CCAM!J44,"*R*"),"OUI","NON")</f>
        <v>NON</v>
      </c>
      <c r="Y61" s="130" t="str">
        <f>CCAM!L44</f>
        <v>Séance de destruction de 11 lésions cutanées superficielles du visage ou plus, par agent chimique ou par cryothérapie de contact</v>
      </c>
    </row>
    <row r="62" spans="1:25" ht="18" x14ac:dyDescent="0.25">
      <c r="A62" s="87" t="str">
        <f>CCAM!A45</f>
        <v>QANP007</v>
      </c>
      <c r="B62" s="113" t="str">
        <f>CCAM!B45</f>
        <v>Cryothérapie de 1 à 10 lésions du visage</v>
      </c>
      <c r="C62" s="110">
        <f>CCAM!C45</f>
        <v>28.8</v>
      </c>
      <c r="D62" s="88">
        <f t="shared" si="2"/>
        <v>20.16</v>
      </c>
      <c r="E62" s="120">
        <f t="shared" si="3"/>
        <v>8.64</v>
      </c>
      <c r="F62" s="117" t="str">
        <f t="shared" si="8"/>
        <v>CCAM</v>
      </c>
      <c r="G62" s="89" t="str">
        <f>CCAM!D45</f>
        <v>ATM</v>
      </c>
      <c r="H62" s="89" t="str">
        <f>IF((CCAM!E45)="","",(CCAM!E45))</f>
        <v>Gynécologie</v>
      </c>
      <c r="I62" s="89" t="str">
        <f>IF((CCAM!F45)="","",(CCAM!F45))</f>
        <v/>
      </c>
      <c r="J62" s="89" t="str">
        <f>IF((CCAM!G45)="","",(CCAM!G45))</f>
        <v>Visage</v>
      </c>
      <c r="K62" s="127" t="str">
        <f>IF((CCAM!H45)="","",(CCAM!H45))</f>
        <v/>
      </c>
      <c r="L62" s="126" t="str">
        <f t="shared" si="9"/>
        <v>NON</v>
      </c>
      <c r="M62" s="99" t="str">
        <f t="shared" si="10"/>
        <v>OUI</v>
      </c>
      <c r="N62" s="98" t="str">
        <f>IF((CCAM!I83)="","",(CCAM!I83))</f>
        <v/>
      </c>
      <c r="O62" s="52" t="str">
        <f t="shared" si="11"/>
        <v>OUI</v>
      </c>
      <c r="P62" s="52" t="str">
        <f t="shared" si="12"/>
        <v>OUI</v>
      </c>
      <c r="Q62" s="52" t="str">
        <f t="shared" si="13"/>
        <v>OUI</v>
      </c>
      <c r="R62" s="52" t="str">
        <f>IF(COUNTIF(CCAM!J45,"*F*"),"OUI","NON")</f>
        <v>NON</v>
      </c>
      <c r="S62" s="99" t="str">
        <f>IF(COUNTIF(CCAM!J45,"*M*"),"OUI","NON")</f>
        <v>NON</v>
      </c>
      <c r="T62" s="52" t="str">
        <f t="shared" si="14"/>
        <v>OUI</v>
      </c>
      <c r="U62" s="99" t="str">
        <f>IF(COUNTIF(CCAM!K45,"*GS*"),"OUI","NON")</f>
        <v>NON</v>
      </c>
      <c r="V62" s="99" t="str">
        <f>IF(COUNTIF(CCAM!K45,"*VGS*"),"OUI","NON")</f>
        <v>NON</v>
      </c>
      <c r="W62" s="99" t="str">
        <f>IF(COUNTIF(CCAM!J45,"*J*"),"OUI","NON")</f>
        <v>NON</v>
      </c>
      <c r="X62" s="135" t="str">
        <f>IF(COUNTIF(CCAM!J45,"*R*"),"OUI","NON")</f>
        <v>NON</v>
      </c>
      <c r="Y62" s="130" t="str">
        <f>CCAM!L45</f>
        <v>Séance de destruction de 1 à 10 lésions cutanées superficielles du visage, par agent chimique ou par cryothérapie de contact</v>
      </c>
    </row>
    <row r="63" spans="1:25" ht="18" x14ac:dyDescent="0.25">
      <c r="A63" s="87" t="str">
        <f>CCAM!A46</f>
        <v>QZGA002</v>
      </c>
      <c r="B63" s="113" t="str">
        <f>CCAM!B46</f>
        <v>Ablation ou changement d’un implant hormonal</v>
      </c>
      <c r="C63" s="110">
        <f>CCAM!C46</f>
        <v>41.8</v>
      </c>
      <c r="D63" s="88">
        <f t="shared" si="2"/>
        <v>29.259999999999994</v>
      </c>
      <c r="E63" s="120">
        <f t="shared" si="3"/>
        <v>12.540000000000003</v>
      </c>
      <c r="F63" s="117" t="str">
        <f t="shared" si="8"/>
        <v>CCAM</v>
      </c>
      <c r="G63" s="89" t="str">
        <f>CCAM!D46</f>
        <v>ADC</v>
      </c>
      <c r="H63" s="89" t="str">
        <f>IF((CCAM!E46)="","",(CCAM!E46))</f>
        <v>Gynécologie</v>
      </c>
      <c r="I63" s="89" t="str">
        <f>IF((CCAM!F46)="","",(CCAM!F46))</f>
        <v/>
      </c>
      <c r="J63" s="89" t="str">
        <f>IF((CCAM!G46)="","",(CCAM!G46))</f>
        <v/>
      </c>
      <c r="K63" s="127" t="str">
        <f>IF((CCAM!H46)="","",(CCAM!H46))</f>
        <v/>
      </c>
      <c r="L63" s="126" t="str">
        <f t="shared" si="9"/>
        <v>NON</v>
      </c>
      <c r="M63" s="99" t="str">
        <f t="shared" si="10"/>
        <v>OUI</v>
      </c>
      <c r="N63" s="98" t="str">
        <f>IF((CCAM!I84)="","",(CCAM!I84))</f>
        <v/>
      </c>
      <c r="O63" s="52" t="str">
        <f t="shared" si="11"/>
        <v>OUI</v>
      </c>
      <c r="P63" s="52" t="str">
        <f t="shared" si="12"/>
        <v>OUI</v>
      </c>
      <c r="Q63" s="52" t="str">
        <f t="shared" si="13"/>
        <v>OUI</v>
      </c>
      <c r="R63" s="52" t="str">
        <f>IF(COUNTIF(CCAM!J46,"*F*"),"OUI","NON")</f>
        <v>NON</v>
      </c>
      <c r="S63" s="99" t="str">
        <f>IF(COUNTIF(CCAM!J46,"*M*"),"OUI","NON")</f>
        <v>NON</v>
      </c>
      <c r="T63" s="52" t="str">
        <f t="shared" si="14"/>
        <v>OUI</v>
      </c>
      <c r="U63" s="99" t="str">
        <f>IF(COUNTIF(CCAM!K46,"*GS*"),"OUI","NON")</f>
        <v>NON</v>
      </c>
      <c r="V63" s="99" t="str">
        <f>IF(COUNTIF(CCAM!K46,"*VGS*"),"OUI","NON")</f>
        <v>NON</v>
      </c>
      <c r="W63" s="99" t="str">
        <f>IF(COUNTIF(CCAM!J46,"*J*"),"OUI","NON")</f>
        <v>NON</v>
      </c>
      <c r="X63" s="135" t="str">
        <f>IF(COUNTIF(CCAM!J46,"*R*"),"OUI","NON")</f>
        <v>NON</v>
      </c>
      <c r="Y63" s="130" t="str">
        <f>CCAM!L46</f>
        <v>Ablation ou changement d'implant pharmacologique souscutané</v>
      </c>
    </row>
    <row r="64" spans="1:25" ht="18" x14ac:dyDescent="0.25">
      <c r="A64" s="87" t="str">
        <f>CCAM!A47</f>
        <v>QZLA004</v>
      </c>
      <c r="B64" s="113" t="str">
        <f>CCAM!B47</f>
        <v>Pose Implant Hormonal</v>
      </c>
      <c r="C64" s="110">
        <f>CCAM!C47</f>
        <v>17.989999999999998</v>
      </c>
      <c r="D64" s="88">
        <f t="shared" si="2"/>
        <v>12.592999999999998</v>
      </c>
      <c r="E64" s="120">
        <f t="shared" si="3"/>
        <v>5.3970000000000002</v>
      </c>
      <c r="F64" s="117" t="str">
        <f t="shared" si="8"/>
        <v>CCAM</v>
      </c>
      <c r="G64" s="89" t="str">
        <f>CCAM!D47</f>
        <v>ADC</v>
      </c>
      <c r="H64" s="89" t="str">
        <f>IF((CCAM!E47)="","",(CCAM!E47))</f>
        <v>Gynécologie</v>
      </c>
      <c r="I64" s="89" t="str">
        <f>IF((CCAM!F47)="","",(CCAM!F47))</f>
        <v/>
      </c>
      <c r="J64" s="89" t="str">
        <f>IF((CCAM!G47)="","",(CCAM!G47))</f>
        <v/>
      </c>
      <c r="K64" s="127" t="str">
        <f>IF((CCAM!H47)="","",(CCAM!H47))</f>
        <v/>
      </c>
      <c r="L64" s="126" t="str">
        <f t="shared" si="9"/>
        <v>NON</v>
      </c>
      <c r="M64" s="99" t="str">
        <f t="shared" si="10"/>
        <v>OUI</v>
      </c>
      <c r="N64" s="98" t="str">
        <f>IF((CCAM!I85)="","",(CCAM!I85))</f>
        <v/>
      </c>
      <c r="O64" s="52" t="str">
        <f t="shared" si="11"/>
        <v>OUI</v>
      </c>
      <c r="P64" s="52" t="str">
        <f t="shared" si="12"/>
        <v>OUI</v>
      </c>
      <c r="Q64" s="52" t="str">
        <f t="shared" si="13"/>
        <v>OUI</v>
      </c>
      <c r="R64" s="52" t="str">
        <f>IF(COUNTIF(CCAM!J47,"*F*"),"OUI","NON")</f>
        <v>NON</v>
      </c>
      <c r="S64" s="99" t="str">
        <f>IF(COUNTIF(CCAM!J47,"*M*"),"OUI","NON")</f>
        <v>NON</v>
      </c>
      <c r="T64" s="52" t="str">
        <f t="shared" si="14"/>
        <v>OUI</v>
      </c>
      <c r="U64" s="99" t="str">
        <f>IF(COUNTIF(CCAM!K47,"*GS*"),"OUI","NON")</f>
        <v>NON</v>
      </c>
      <c r="V64" s="99" t="str">
        <f>IF(COUNTIF(CCAM!K47,"*VGS*"),"OUI","NON")</f>
        <v>NON</v>
      </c>
      <c r="W64" s="99" t="str">
        <f>IF(COUNTIF(CCAM!J47,"*J*"),"OUI","NON")</f>
        <v>NON</v>
      </c>
      <c r="X64" s="135" t="str">
        <f>IF(COUNTIF(CCAM!J47,"*R*"),"OUI","NON")</f>
        <v>NON</v>
      </c>
      <c r="Y64" s="130" t="str">
        <f>CCAM!L47</f>
        <v>Pose d'implant pharmacologique souscutané</v>
      </c>
    </row>
    <row r="65" spans="1:25" ht="18" x14ac:dyDescent="0.25">
      <c r="A65" s="87" t="str">
        <f>CCAM!A48</f>
        <v>BLQP008</v>
      </c>
      <c r="B65" s="113" t="str">
        <f>CCAM!B48</f>
        <v>Exploration du sens chromatique</v>
      </c>
      <c r="C65" s="110">
        <f>CCAM!C48</f>
        <v>18.05</v>
      </c>
      <c r="D65" s="88">
        <f t="shared" si="2"/>
        <v>12.635</v>
      </c>
      <c r="E65" s="120">
        <f t="shared" si="3"/>
        <v>5.4150000000000009</v>
      </c>
      <c r="F65" s="117" t="str">
        <f t="shared" si="8"/>
        <v>CCAM</v>
      </c>
      <c r="G65" s="89" t="str">
        <f>CCAM!D48</f>
        <v>ATM</v>
      </c>
      <c r="H65" s="89" t="str">
        <f>IF((CCAM!E48)="","",(CCAM!E48))</f>
        <v>Ophtalmologie</v>
      </c>
      <c r="I65" s="89" t="str">
        <f>IF((CCAM!F48)="","",(CCAM!F48))</f>
        <v>Pédiatrie</v>
      </c>
      <c r="J65" s="89" t="str">
        <f>IF((CCAM!G48)="","",(CCAM!G48))</f>
        <v>Visage</v>
      </c>
      <c r="K65" s="127" t="str">
        <f>IF((CCAM!H48)="","",(CCAM!H48))</f>
        <v/>
      </c>
      <c r="L65" s="126" t="str">
        <f t="shared" si="9"/>
        <v>OUI</v>
      </c>
      <c r="M65" s="99" t="str">
        <f t="shared" si="10"/>
        <v>OUI</v>
      </c>
      <c r="N65" s="98" t="str">
        <f>IF((CCAM!I86)="","",(CCAM!I86))</f>
        <v/>
      </c>
      <c r="O65" s="52" t="str">
        <f t="shared" si="11"/>
        <v>OUI</v>
      </c>
      <c r="P65" s="52" t="str">
        <f t="shared" si="12"/>
        <v>OUI</v>
      </c>
      <c r="Q65" s="52" t="str">
        <f t="shared" si="13"/>
        <v>OUI</v>
      </c>
      <c r="R65" s="52" t="str">
        <f>IF(COUNTIF(CCAM!J48,"*F*"),"OUI","NON")</f>
        <v>NON</v>
      </c>
      <c r="S65" s="99" t="str">
        <f>IF(COUNTIF(CCAM!J48,"*M*"),"OUI","NON")</f>
        <v>NON</v>
      </c>
      <c r="T65" s="52" t="str">
        <f t="shared" si="14"/>
        <v>OUI</v>
      </c>
      <c r="U65" s="99" t="str">
        <f>IF(COUNTIF(CCAM!K48,"*GS*"),"OUI","NON")</f>
        <v>NON</v>
      </c>
      <c r="V65" s="99" t="str">
        <f>IF(COUNTIF(CCAM!K48,"*VGS*"),"OUI","NON")</f>
        <v>NON</v>
      </c>
      <c r="W65" s="99" t="str">
        <f>IF(COUNTIF(CCAM!J48,"*J*"),"OUI","NON")</f>
        <v>NON</v>
      </c>
      <c r="X65" s="135" t="str">
        <f>IF(COUNTIF(CCAM!J48,"*R*"),"OUI","NON")</f>
        <v>NON</v>
      </c>
      <c r="Y65" s="130" t="str">
        <f>CCAM!L48</f>
        <v>Exploration du sens chromatique [vision des couleurs] par épreuves pseudo-isochromatiques</v>
      </c>
    </row>
    <row r="66" spans="1:25" ht="18" x14ac:dyDescent="0.25">
      <c r="A66" s="87" t="str">
        <f>CCAM!A49</f>
        <v>BLQP010</v>
      </c>
      <c r="B66" s="113" t="str">
        <f>CCAM!B49</f>
        <v>Examen de la vision binoculaire</v>
      </c>
      <c r="C66" s="110">
        <f>CCAM!C49</f>
        <v>26.18</v>
      </c>
      <c r="D66" s="88">
        <f t="shared" si="2"/>
        <v>18.325999999999997</v>
      </c>
      <c r="E66" s="120">
        <f t="shared" si="3"/>
        <v>7.8540000000000028</v>
      </c>
      <c r="F66" s="117" t="str">
        <f t="shared" si="8"/>
        <v>CCAM</v>
      </c>
      <c r="G66" s="89" t="str">
        <f>CCAM!D49</f>
        <v>ATM</v>
      </c>
      <c r="H66" s="89" t="str">
        <f>IF((CCAM!E49)="","",(CCAM!E49))</f>
        <v>Ophtalmologie</v>
      </c>
      <c r="I66" s="89" t="str">
        <f>IF((CCAM!F49)="","",(CCAM!F49))</f>
        <v>Pédiatrie</v>
      </c>
      <c r="J66" s="89" t="str">
        <f>IF((CCAM!G49)="","",(CCAM!G49))</f>
        <v>Visage</v>
      </c>
      <c r="K66" s="127" t="str">
        <f>IF((CCAM!H49)="","",(CCAM!H49))</f>
        <v/>
      </c>
      <c r="L66" s="126" t="str">
        <f t="shared" si="9"/>
        <v>OUI</v>
      </c>
      <c r="M66" s="99" t="str">
        <f t="shared" si="10"/>
        <v>OUI</v>
      </c>
      <c r="N66" s="98" t="str">
        <f>IF((CCAM!I87)="","",(CCAM!I87))</f>
        <v/>
      </c>
      <c r="O66" s="52" t="str">
        <f t="shared" si="11"/>
        <v>OUI</v>
      </c>
      <c r="P66" s="52" t="str">
        <f t="shared" si="12"/>
        <v>OUI</v>
      </c>
      <c r="Q66" s="52" t="str">
        <f t="shared" si="13"/>
        <v>OUI</v>
      </c>
      <c r="R66" s="52" t="str">
        <f>IF(COUNTIF(CCAM!J49,"*F*"),"OUI","NON")</f>
        <v>OUI</v>
      </c>
      <c r="S66" s="99" t="str">
        <f>IF(COUNTIF(CCAM!J49,"*M*"),"OUI","NON")</f>
        <v>NON</v>
      </c>
      <c r="T66" s="52" t="str">
        <f t="shared" si="14"/>
        <v>OUI</v>
      </c>
      <c r="U66" s="99" t="str">
        <f>IF(COUNTIF(CCAM!K49,"*GS*"),"OUI","NON")</f>
        <v>NON</v>
      </c>
      <c r="V66" s="99" t="str">
        <f>IF(COUNTIF(CCAM!K49,"*VGS*"),"OUI","NON")</f>
        <v>NON</v>
      </c>
      <c r="W66" s="99" t="str">
        <f>IF(COUNTIF(CCAM!J49,"*J*"),"OUI","NON")</f>
        <v>NON</v>
      </c>
      <c r="X66" s="135" t="str">
        <f>IF(COUNTIF(CCAM!J49,"*R*"),"OUI","NON")</f>
        <v>NON</v>
      </c>
      <c r="Y66" s="130">
        <f>CCAM!L49</f>
        <v>0</v>
      </c>
    </row>
    <row r="67" spans="1:25" ht="18" x14ac:dyDescent="0.25">
      <c r="A67" s="87" t="str">
        <f>CCAM!A50</f>
        <v>BLQP012</v>
      </c>
      <c r="B67" s="113" t="str">
        <f>CCAM!B50</f>
        <v>Evaluation de l’acuité visuelle par la technique du regard préférentiel</v>
      </c>
      <c r="C67" s="110">
        <f>CCAM!C50</f>
        <v>25.3</v>
      </c>
      <c r="D67" s="88">
        <f t="shared" ref="D67:D131" si="15">C67*0.7</f>
        <v>17.71</v>
      </c>
      <c r="E67" s="120">
        <f t="shared" ref="E67:E131" si="16">C67-D67</f>
        <v>7.59</v>
      </c>
      <c r="F67" s="117" t="str">
        <f t="shared" si="8"/>
        <v>CCAM</v>
      </c>
      <c r="G67" s="89" t="str">
        <f>CCAM!D50</f>
        <v>ATM</v>
      </c>
      <c r="H67" s="89" t="str">
        <f>IF((CCAM!E50)="","",(CCAM!E50))</f>
        <v>ophtalmologie</v>
      </c>
      <c r="I67" s="89" t="str">
        <f>IF((CCAM!F50)="","",(CCAM!F50))</f>
        <v>pédiatrie</v>
      </c>
      <c r="J67" s="89" t="str">
        <f>IF((CCAM!G50)="","",(CCAM!G50))</f>
        <v>Visage</v>
      </c>
      <c r="K67" s="127" t="str">
        <f>IF((CCAM!H50)="","",(CCAM!H50))</f>
        <v/>
      </c>
      <c r="L67" s="126" t="str">
        <f t="shared" si="9"/>
        <v>OUI</v>
      </c>
      <c r="M67" s="99" t="str">
        <f t="shared" si="10"/>
        <v>OUI</v>
      </c>
      <c r="N67" s="98" t="str">
        <f>IF((CCAM!I88)="","",(CCAM!I88))</f>
        <v/>
      </c>
      <c r="O67" s="52" t="str">
        <f t="shared" si="11"/>
        <v>OUI</v>
      </c>
      <c r="P67" s="52" t="str">
        <f t="shared" si="12"/>
        <v>OUI</v>
      </c>
      <c r="Q67" s="52" t="str">
        <f t="shared" si="13"/>
        <v>OUI</v>
      </c>
      <c r="R67" s="52" t="str">
        <f>IF(COUNTIF(CCAM!J50,"*F*"),"OUI","NON")</f>
        <v>NON</v>
      </c>
      <c r="S67" s="99" t="str">
        <f>IF(COUNTIF(CCAM!J50,"*M*"),"OUI","NON")</f>
        <v>NON</v>
      </c>
      <c r="T67" s="52" t="str">
        <f t="shared" si="14"/>
        <v>OUI</v>
      </c>
      <c r="U67" s="99" t="str">
        <f>IF(COUNTIF(CCAM!K50,"*GS*"),"OUI","NON")</f>
        <v>NON</v>
      </c>
      <c r="V67" s="99" t="str">
        <f>IF(COUNTIF(CCAM!K50,"*VGS*"),"OUI","NON")</f>
        <v>NON</v>
      </c>
      <c r="W67" s="99" t="str">
        <f>IF(COUNTIF(CCAM!J50,"*J*"),"OUI","NON")</f>
        <v>NON</v>
      </c>
      <c r="X67" s="135" t="str">
        <f>IF(COUNTIF(CCAM!J50,"*R*"),"OUI","NON")</f>
        <v>NON</v>
      </c>
      <c r="Y67" s="130" t="str">
        <f>CCAM!L50</f>
        <v>Évaluation de l'acuité visuelle par la technique du regard préférentiel, avant l'âge de 2 ans</v>
      </c>
    </row>
    <row r="68" spans="1:25" ht="18" x14ac:dyDescent="0.25">
      <c r="A68" s="87" t="str">
        <f>CCAM!A51</f>
        <v>BDGP002</v>
      </c>
      <c r="B68" s="113" t="str">
        <f>CCAM!B51</f>
        <v>Ablation d’un corps étranger superficiel de la cornée</v>
      </c>
      <c r="C68" s="110">
        <f>CCAM!C51</f>
        <v>20.9</v>
      </c>
      <c r="D68" s="88">
        <f t="shared" si="15"/>
        <v>14.629999999999997</v>
      </c>
      <c r="E68" s="120">
        <f t="shared" si="16"/>
        <v>6.2700000000000014</v>
      </c>
      <c r="F68" s="117" t="str">
        <f t="shared" si="8"/>
        <v>CCAM</v>
      </c>
      <c r="G68" s="89" t="str">
        <f>CCAM!D51</f>
        <v>ATM</v>
      </c>
      <c r="H68" s="89" t="str">
        <f>IF((CCAM!E51)="","",(CCAM!E51))</f>
        <v>Ophtalmologie</v>
      </c>
      <c r="I68" s="89" t="str">
        <f>IF((CCAM!F51)="","",(CCAM!F51))</f>
        <v/>
      </c>
      <c r="J68" s="89" t="str">
        <f>IF((CCAM!G51)="","",(CCAM!G51))</f>
        <v>Visage</v>
      </c>
      <c r="K68" s="127" t="str">
        <f>IF((CCAM!H51)="","",(CCAM!H51))</f>
        <v/>
      </c>
      <c r="L68" s="126" t="str">
        <f t="shared" si="9"/>
        <v>OUI</v>
      </c>
      <c r="M68" s="99" t="str">
        <f t="shared" si="10"/>
        <v>OUI</v>
      </c>
      <c r="N68" s="98" t="str">
        <f>IF((CCAM!I89)="","",(CCAM!I89))</f>
        <v/>
      </c>
      <c r="O68" s="52" t="str">
        <f t="shared" si="11"/>
        <v>OUI</v>
      </c>
      <c r="P68" s="52" t="str">
        <f t="shared" si="12"/>
        <v>OUI</v>
      </c>
      <c r="Q68" s="52" t="str">
        <f t="shared" si="13"/>
        <v>OUI</v>
      </c>
      <c r="R68" s="52" t="str">
        <f>IF(COUNTIF(CCAM!J51,"*F*"),"OUI","NON")</f>
        <v>OUI</v>
      </c>
      <c r="S68" s="99" t="str">
        <f>IF(COUNTIF(CCAM!J51,"*M*"),"OUI","NON")</f>
        <v>NON</v>
      </c>
      <c r="T68" s="52" t="str">
        <f t="shared" si="14"/>
        <v>OUI</v>
      </c>
      <c r="U68" s="99" t="str">
        <f>IF(COUNTIF(CCAM!K51,"*GS*"),"OUI","NON")</f>
        <v>NON</v>
      </c>
      <c r="V68" s="99" t="str">
        <f>IF(COUNTIF(CCAM!K51,"*VGS*"),"OUI","NON")</f>
        <v>NON</v>
      </c>
      <c r="W68" s="99" t="str">
        <f>IF(COUNTIF(CCAM!J51,"*J*"),"OUI","NON")</f>
        <v>NON</v>
      </c>
      <c r="X68" s="135" t="str">
        <f>IF(COUNTIF(CCAM!J51,"*R*"),"OUI","NON")</f>
        <v>NON</v>
      </c>
      <c r="Y68" s="130">
        <f>CCAM!L51</f>
        <v>0</v>
      </c>
    </row>
    <row r="69" spans="1:25" ht="18" x14ac:dyDescent="0.25">
      <c r="A69" s="87" t="str">
        <f>CCAM!A52</f>
        <v>BDGP003</v>
      </c>
      <c r="B69" s="113" t="str">
        <f>CCAM!B52</f>
        <v>Ablation de plusieurs corps étrangers superficiels de la cornée</v>
      </c>
      <c r="C69" s="110">
        <f>CCAM!C52</f>
        <v>24.31</v>
      </c>
      <c r="D69" s="88">
        <f t="shared" si="15"/>
        <v>17.016999999999999</v>
      </c>
      <c r="E69" s="120">
        <f t="shared" si="16"/>
        <v>7.2929999999999993</v>
      </c>
      <c r="F69" s="117" t="str">
        <f t="shared" si="8"/>
        <v>CCAM</v>
      </c>
      <c r="G69" s="89" t="str">
        <f>CCAM!D52</f>
        <v>ATM</v>
      </c>
      <c r="H69" s="89" t="str">
        <f>IF((CCAM!E52)="","",(CCAM!E52))</f>
        <v>Ophtalmologie</v>
      </c>
      <c r="I69" s="89" t="str">
        <f>IF((CCAM!F52)="","",(CCAM!F52))</f>
        <v/>
      </c>
      <c r="J69" s="89" t="str">
        <f>IF((CCAM!G52)="","",(CCAM!G52))</f>
        <v>Visage</v>
      </c>
      <c r="K69" s="127" t="str">
        <f>IF((CCAM!H52)="","",(CCAM!H52))</f>
        <v/>
      </c>
      <c r="L69" s="126" t="str">
        <f t="shared" si="9"/>
        <v>OUI</v>
      </c>
      <c r="M69" s="99" t="str">
        <f t="shared" si="10"/>
        <v>OUI</v>
      </c>
      <c r="N69" s="98" t="str">
        <f>IF((CCAM!I90)="","",(CCAM!I90))</f>
        <v/>
      </c>
      <c r="O69" s="52" t="str">
        <f t="shared" si="11"/>
        <v>OUI</v>
      </c>
      <c r="P69" s="52" t="str">
        <f t="shared" si="12"/>
        <v>OUI</v>
      </c>
      <c r="Q69" s="52" t="str">
        <f t="shared" si="13"/>
        <v>OUI</v>
      </c>
      <c r="R69" s="52" t="str">
        <f>IF(COUNTIF(CCAM!J52,"*F*"),"OUI","NON")</f>
        <v>OUI</v>
      </c>
      <c r="S69" s="99" t="str">
        <f>IF(COUNTIF(CCAM!J52,"*M*"),"OUI","NON")</f>
        <v>NON</v>
      </c>
      <c r="T69" s="52" t="str">
        <f t="shared" si="14"/>
        <v>OUI</v>
      </c>
      <c r="U69" s="99" t="str">
        <f>IF(COUNTIF(CCAM!K52,"*GS*"),"OUI","NON")</f>
        <v>NON</v>
      </c>
      <c r="V69" s="99" t="str">
        <f>IF(COUNTIF(CCAM!K52,"*VGS*"),"OUI","NON")</f>
        <v>NON</v>
      </c>
      <c r="W69" s="99" t="str">
        <f>IF(COUNTIF(CCAM!J52,"*J*"),"OUI","NON")</f>
        <v>NON</v>
      </c>
      <c r="X69" s="135" t="str">
        <f>IF(COUNTIF(CCAM!J52,"*R*"),"OUI","NON")</f>
        <v>NON</v>
      </c>
      <c r="Y69" s="130" t="str">
        <f>CCAM!L52</f>
        <v>Ablation de corps étrangers superficiels multiples unilatéraux ou bilatéraux de la cornée</v>
      </c>
    </row>
    <row r="70" spans="1:25" ht="18" x14ac:dyDescent="0.25">
      <c r="A70" s="87" t="str">
        <f>CCAM!A53</f>
        <v>BJQP002</v>
      </c>
      <c r="B70" s="113" t="str">
        <f>CCAM!B53</f>
        <v>Examen fonctionnel de la motricité oculaire</v>
      </c>
      <c r="C70" s="110">
        <f>CCAM!C53</f>
        <v>26.24</v>
      </c>
      <c r="D70" s="88">
        <f t="shared" ref="D70" si="17">C70*0.7</f>
        <v>18.367999999999999</v>
      </c>
      <c r="E70" s="120">
        <f t="shared" ref="E70" si="18">C70-D70</f>
        <v>7.8719999999999999</v>
      </c>
      <c r="F70" s="117" t="str">
        <f t="shared" ref="F70" si="19">IF(LEN(A70)=7,"CCAM","NGAP")</f>
        <v>CCAM</v>
      </c>
      <c r="G70" s="89" t="str">
        <f>CCAM!D53</f>
        <v>ATM</v>
      </c>
      <c r="H70" s="89" t="str">
        <f>IF((CCAM!E53)="","",(CCAM!E53))</f>
        <v>Ophtalmologie</v>
      </c>
      <c r="I70" s="89" t="str">
        <f>IF((CCAM!F53)="","",(CCAM!F53))</f>
        <v/>
      </c>
      <c r="J70" s="89" t="str">
        <f>IF((CCAM!G53)="","",(CCAM!G53))</f>
        <v>Visage</v>
      </c>
      <c r="K70" s="127" t="str">
        <f>IF((CCAM!H53)="","",(CCAM!H53))</f>
        <v/>
      </c>
      <c r="L70" s="126" t="str">
        <f t="shared" ref="L70" si="20">IF(COUNTIF(H70,"gynécologie"),"NON","OUI")</f>
        <v>OUI</v>
      </c>
      <c r="M70" s="99" t="str">
        <f t="shared" ref="M70" si="21">IF(COUNTIF(B70,"*pénis*"),"NON","OUI")</f>
        <v>OUI</v>
      </c>
      <c r="N70" s="98" t="str">
        <f>IF((CCAM!I91)="","",(CCAM!I91))</f>
        <v/>
      </c>
      <c r="O70" s="52" t="str">
        <f t="shared" ref="O70" si="22">IF(F70="CCAM","OUI","NON")</f>
        <v>OUI</v>
      </c>
      <c r="P70" s="52" t="str">
        <f t="shared" ref="P70" si="23">IF(F70="CCAM","OUI","NON")</f>
        <v>OUI</v>
      </c>
      <c r="Q70" s="52" t="str">
        <f t="shared" ref="Q70" si="24">IF(F70="CCAM","OUI","NON")</f>
        <v>OUI</v>
      </c>
      <c r="R70" s="52" t="str">
        <f>IF(COUNTIF(CCAM!J53,"*F*"),"OUI","NON")</f>
        <v>NON</v>
      </c>
      <c r="S70" s="99" t="str">
        <f>IF(COUNTIF(CCAM!J53,"*M*"),"OUI","NON")</f>
        <v>NON</v>
      </c>
      <c r="T70" s="52" t="str">
        <f t="shared" ref="T70" si="25">IF(F70="CCAM","OUI","NON")</f>
        <v>OUI</v>
      </c>
      <c r="U70" s="99" t="str">
        <f>IF(COUNTIF(CCAM!K53,"*GS*"),"OUI","NON")</f>
        <v>NON</v>
      </c>
      <c r="V70" s="99" t="str">
        <f>IF(COUNTIF(CCAM!K53,"*VGS*"),"OUI","NON")</f>
        <v>NON</v>
      </c>
      <c r="W70" s="99" t="str">
        <f>IF(COUNTIF(CCAM!J53,"*J*"),"OUI","NON")</f>
        <v>NON</v>
      </c>
      <c r="X70" s="135" t="str">
        <f>IF(COUNTIF(CCAM!J53,"*R*"),"OUI","NON")</f>
        <v>NON</v>
      </c>
      <c r="Y70" s="130">
        <f>CCAM!L53</f>
        <v>0</v>
      </c>
    </row>
    <row r="71" spans="1:25" ht="18" x14ac:dyDescent="0.25">
      <c r="A71" s="87" t="str">
        <f>CCAM!A54</f>
        <v>CDRP002</v>
      </c>
      <c r="B71" s="113" t="str">
        <f>CCAM!B54</f>
        <v>Epreuves de dépistage de surdité</v>
      </c>
      <c r="C71" s="110">
        <f>CCAM!C54</f>
        <v>48.51</v>
      </c>
      <c r="D71" s="88">
        <f t="shared" si="15"/>
        <v>33.956999999999994</v>
      </c>
      <c r="E71" s="120">
        <f t="shared" si="16"/>
        <v>14.553000000000004</v>
      </c>
      <c r="F71" s="117" t="str">
        <f t="shared" si="8"/>
        <v>CCAM</v>
      </c>
      <c r="G71" s="89" t="str">
        <f>CCAM!D54</f>
        <v>ATM</v>
      </c>
      <c r="H71" s="89" t="str">
        <f>IF((CCAM!E54)="","",(CCAM!E54))</f>
        <v>ORL</v>
      </c>
      <c r="I71" s="89" t="str">
        <f>IF((CCAM!F54)="","",(CCAM!F54))</f>
        <v>pédiatrie</v>
      </c>
      <c r="J71" s="89" t="str">
        <f>IF((CCAM!G54)="","",(CCAM!G54))</f>
        <v>Visage</v>
      </c>
      <c r="K71" s="127" t="str">
        <f>IF((CCAM!H54)="","",(CCAM!H54))</f>
        <v/>
      </c>
      <c r="L71" s="126" t="str">
        <f t="shared" si="9"/>
        <v>OUI</v>
      </c>
      <c r="M71" s="99" t="str">
        <f t="shared" si="10"/>
        <v>OUI</v>
      </c>
      <c r="N71" s="98" t="str">
        <f>IF((CCAM!I91)="","",(CCAM!I91))</f>
        <v/>
      </c>
      <c r="O71" s="52" t="str">
        <f t="shared" si="11"/>
        <v>OUI</v>
      </c>
      <c r="P71" s="52" t="str">
        <f t="shared" si="12"/>
        <v>OUI</v>
      </c>
      <c r="Q71" s="52" t="str">
        <f t="shared" si="13"/>
        <v>OUI</v>
      </c>
      <c r="R71" s="52" t="str">
        <f>IF(COUNTIF(CCAM!J54,"*F*"),"OUI","NON")</f>
        <v>NON</v>
      </c>
      <c r="S71" s="99" t="str">
        <f>IF(COUNTIF(CCAM!J54,"*M*"),"OUI","NON")</f>
        <v>NON</v>
      </c>
      <c r="T71" s="52" t="str">
        <f t="shared" si="14"/>
        <v>OUI</v>
      </c>
      <c r="U71" s="99" t="str">
        <f>IF(COUNTIF(CCAM!K54,"*GS*"),"OUI","NON")</f>
        <v>NON</v>
      </c>
      <c r="V71" s="99" t="str">
        <f>IF(COUNTIF(CCAM!K54,"*VGS*"),"OUI","NON")</f>
        <v>NON</v>
      </c>
      <c r="W71" s="99" t="str">
        <f>IF(COUNTIF(CCAM!J54,"*J*"),"OUI","NON")</f>
        <v>NON</v>
      </c>
      <c r="X71" s="135" t="str">
        <f>IF(COUNTIF(CCAM!J54,"*R*"),"OUI","NON")</f>
        <v>NON</v>
      </c>
      <c r="Y71" s="130" t="str">
        <f>CCAM!L54</f>
        <v>Épreuves de dépistage de surdité avant l'âge de 3 ans</v>
      </c>
    </row>
    <row r="72" spans="1:25" ht="18" x14ac:dyDescent="0.25">
      <c r="A72" s="87" t="str">
        <f>CCAM!A55</f>
        <v>GAGD002</v>
      </c>
      <c r="B72" s="113" t="str">
        <f>CCAM!B55</f>
        <v>Ablation de corps étranger de la cavité nasale</v>
      </c>
      <c r="C72" s="110">
        <f>CCAM!C55</f>
        <v>35.42</v>
      </c>
      <c r="D72" s="88">
        <f t="shared" si="15"/>
        <v>24.794</v>
      </c>
      <c r="E72" s="120">
        <f t="shared" si="16"/>
        <v>10.626000000000001</v>
      </c>
      <c r="F72" s="117" t="str">
        <f t="shared" si="8"/>
        <v>CCAM</v>
      </c>
      <c r="G72" s="89" t="str">
        <f>CCAM!D55</f>
        <v>ATM</v>
      </c>
      <c r="H72" s="89" t="str">
        <f>IF((CCAM!E55)="","",(CCAM!E55))</f>
        <v>ORL</v>
      </c>
      <c r="I72" s="89" t="str">
        <f>IF((CCAM!F55)="","",(CCAM!F55))</f>
        <v>Petite chirurgie</v>
      </c>
      <c r="J72" s="89" t="str">
        <f>IF((CCAM!G55)="","",(CCAM!G55))</f>
        <v>Visage</v>
      </c>
      <c r="K72" s="127" t="str">
        <f>IF((CCAM!H55)="","",(CCAM!H55))</f>
        <v/>
      </c>
      <c r="L72" s="126" t="str">
        <f t="shared" si="9"/>
        <v>OUI</v>
      </c>
      <c r="M72" s="99" t="str">
        <f t="shared" si="10"/>
        <v>OUI</v>
      </c>
      <c r="N72" s="98" t="str">
        <f>IF((CCAM!I92)="","",(CCAM!I92))</f>
        <v/>
      </c>
      <c r="O72" s="52" t="str">
        <f t="shared" si="11"/>
        <v>OUI</v>
      </c>
      <c r="P72" s="52" t="str">
        <f t="shared" si="12"/>
        <v>OUI</v>
      </c>
      <c r="Q72" s="52" t="str">
        <f t="shared" si="13"/>
        <v>OUI</v>
      </c>
      <c r="R72" s="52" t="str">
        <f>IF(COUNTIF(CCAM!J55,"*F*"),"OUI","NON")</f>
        <v>OUI</v>
      </c>
      <c r="S72" s="99" t="str">
        <f>IF(COUNTIF(CCAM!J55,"*M*"),"OUI","NON")</f>
        <v>NON</v>
      </c>
      <c r="T72" s="52" t="str">
        <f t="shared" si="14"/>
        <v>OUI</v>
      </c>
      <c r="U72" s="99" t="str">
        <f>IF(COUNTIF(CCAM!K55,"*GS*"),"OUI","NON")</f>
        <v>NON</v>
      </c>
      <c r="V72" s="99" t="str">
        <f>IF(COUNTIF(CCAM!K55,"*VGS*"),"OUI","NON")</f>
        <v>NON</v>
      </c>
      <c r="W72" s="99" t="str">
        <f>IF(COUNTIF(CCAM!J55,"*J*"),"OUI","NON")</f>
        <v>NON</v>
      </c>
      <c r="X72" s="135" t="str">
        <f>IF(COUNTIF(CCAM!J55,"*R*"),"OUI","NON")</f>
        <v>NON</v>
      </c>
      <c r="Y72" s="130">
        <f>CCAM!L55</f>
        <v>0</v>
      </c>
    </row>
    <row r="73" spans="1:25" ht="18" x14ac:dyDescent="0.25">
      <c r="A73" s="87" t="str">
        <f>CCAM!A56</f>
        <v>CAGD001</v>
      </c>
      <c r="B73" s="113" t="str">
        <f>CCAM!B56</f>
        <v>Ablation d'un bouchon de cérumen simple</v>
      </c>
      <c r="C73" s="110">
        <f>CCAM!C56</f>
        <v>19.25</v>
      </c>
      <c r="D73" s="88">
        <f t="shared" si="15"/>
        <v>13.475</v>
      </c>
      <c r="E73" s="120">
        <f t="shared" si="16"/>
        <v>5.7750000000000004</v>
      </c>
      <c r="F73" s="117" t="str">
        <f t="shared" si="8"/>
        <v>CCAM</v>
      </c>
      <c r="G73" s="89" t="str">
        <f>CCAM!D56</f>
        <v>ATM</v>
      </c>
      <c r="H73" s="89" t="str">
        <f>IF((CCAM!E56)="","",(CCAM!E56))</f>
        <v>ORL</v>
      </c>
      <c r="I73" s="89" t="str">
        <f>IF((CCAM!F56)="","",(CCAM!F56))</f>
        <v/>
      </c>
      <c r="J73" s="89" t="str">
        <f>IF((CCAM!G56)="","",(CCAM!G56))</f>
        <v>Visage</v>
      </c>
      <c r="K73" s="127" t="str">
        <f>IF((CCAM!H56)="","",(CCAM!H56))</f>
        <v/>
      </c>
      <c r="L73" s="126" t="str">
        <f t="shared" si="9"/>
        <v>OUI</v>
      </c>
      <c r="M73" s="99" t="str">
        <f t="shared" si="10"/>
        <v>OUI</v>
      </c>
      <c r="N73" s="98" t="str">
        <f>IF((CCAM!I93)="","",(CCAM!I93))</f>
        <v/>
      </c>
      <c r="O73" s="52" t="str">
        <f t="shared" si="11"/>
        <v>OUI</v>
      </c>
      <c r="P73" s="52" t="str">
        <f t="shared" si="12"/>
        <v>OUI</v>
      </c>
      <c r="Q73" s="52" t="str">
        <f t="shared" si="13"/>
        <v>OUI</v>
      </c>
      <c r="R73" s="52" t="str">
        <f>IF(COUNTIF(CCAM!J56,"*F*"),"OUI","NON")</f>
        <v>OUI</v>
      </c>
      <c r="S73" s="99" t="str">
        <f>IF(COUNTIF(CCAM!J56,"*M*"),"OUI","NON")</f>
        <v>NON</v>
      </c>
      <c r="T73" s="52" t="str">
        <f t="shared" si="14"/>
        <v>OUI</v>
      </c>
      <c r="U73" s="99" t="str">
        <f>IF(COUNTIF(CCAM!K56,"*GS*"),"OUI","NON")</f>
        <v>NON</v>
      </c>
      <c r="V73" s="99" t="str">
        <f>IF(COUNTIF(CCAM!K56,"*VGS*"),"OUI","NON")</f>
        <v>NON</v>
      </c>
      <c r="W73" s="99" t="str">
        <f>IF(COUNTIF(CCAM!J56,"*J*"),"OUI","NON")</f>
        <v>NON</v>
      </c>
      <c r="X73" s="135" t="str">
        <f>IF(COUNTIF(CCAM!J56,"*R*"),"OUI","NON")</f>
        <v>NON</v>
      </c>
      <c r="Y73" s="130" t="str">
        <f>CCAM!L56</f>
        <v>Ablation unilatérale ou bilatérale de bouchon de cérumen ou de corps étranger du méat acoustique externe</v>
      </c>
    </row>
    <row r="74" spans="1:25" ht="18" x14ac:dyDescent="0.25">
      <c r="A74" s="87" t="str">
        <f>CCAM!A57</f>
        <v>CAGD002</v>
      </c>
      <c r="B74" s="113" t="str">
        <f>CCAM!B57</f>
        <v>Ablation d'un bouchon de cérumen épidermique</v>
      </c>
      <c r="C74" s="110">
        <f>CCAM!C57</f>
        <v>30.03</v>
      </c>
      <c r="D74" s="88">
        <f t="shared" si="15"/>
        <v>21.021000000000001</v>
      </c>
      <c r="E74" s="120">
        <f t="shared" si="16"/>
        <v>9.0090000000000003</v>
      </c>
      <c r="F74" s="117" t="str">
        <f t="shared" si="8"/>
        <v>CCAM</v>
      </c>
      <c r="G74" s="89" t="str">
        <f>CCAM!D57</f>
        <v>ATM</v>
      </c>
      <c r="H74" s="89" t="str">
        <f>IF((CCAM!E57)="","",(CCAM!E57))</f>
        <v>ORL</v>
      </c>
      <c r="I74" s="89" t="str">
        <f>IF((CCAM!F57)="","",(CCAM!F57))</f>
        <v/>
      </c>
      <c r="J74" s="89" t="str">
        <f>IF((CCAM!G57)="","",(CCAM!G57))</f>
        <v>Visage</v>
      </c>
      <c r="K74" s="127" t="str">
        <f>IF((CCAM!H57)="","",(CCAM!H57))</f>
        <v/>
      </c>
      <c r="L74" s="126" t="str">
        <f t="shared" si="9"/>
        <v>OUI</v>
      </c>
      <c r="M74" s="99" t="str">
        <f t="shared" si="10"/>
        <v>OUI</v>
      </c>
      <c r="N74" s="98" t="str">
        <f>IF((CCAM!I94)="","",(CCAM!I94))</f>
        <v/>
      </c>
      <c r="O74" s="52" t="str">
        <f t="shared" si="11"/>
        <v>OUI</v>
      </c>
      <c r="P74" s="52" t="str">
        <f t="shared" si="12"/>
        <v>OUI</v>
      </c>
      <c r="Q74" s="52" t="str">
        <f t="shared" si="13"/>
        <v>OUI</v>
      </c>
      <c r="R74" s="52" t="str">
        <f>IF(COUNTIF(CCAM!J57,"*F*"),"OUI","NON")</f>
        <v>OUI</v>
      </c>
      <c r="S74" s="99" t="str">
        <f>IF(COUNTIF(CCAM!J57,"*M*"),"OUI","NON")</f>
        <v>NON</v>
      </c>
      <c r="T74" s="52" t="str">
        <f t="shared" si="14"/>
        <v>OUI</v>
      </c>
      <c r="U74" s="99" t="str">
        <f>IF(COUNTIF(CCAM!K57,"*GS*"),"OUI","NON")</f>
        <v>NON</v>
      </c>
      <c r="V74" s="99" t="str">
        <f>IF(COUNTIF(CCAM!K57,"*VGS*"),"OUI","NON")</f>
        <v>NON</v>
      </c>
      <c r="W74" s="99" t="str">
        <f>IF(COUNTIF(CCAM!J57,"*J*"),"OUI","NON")</f>
        <v>NON</v>
      </c>
      <c r="X74" s="135" t="str">
        <f>IF(COUNTIF(CCAM!J57,"*R*"),"OUI","NON")</f>
        <v>NON</v>
      </c>
      <c r="Y74" s="130" t="str">
        <f>CCAM!L57</f>
        <v>Extraction unilatérale ou bilatérale de bouchon épidermique du méat acoustique externe</v>
      </c>
    </row>
    <row r="75" spans="1:25" ht="18" x14ac:dyDescent="0.25">
      <c r="A75" s="87" t="str">
        <f>CCAM!A58</f>
        <v>CDQP010</v>
      </c>
      <c r="B75" s="113" t="str">
        <f>CCAM!B58</f>
        <v>Audiométrie tonale ou vocale</v>
      </c>
      <c r="C75" s="110">
        <f>CCAM!C58</f>
        <v>26.18</v>
      </c>
      <c r="D75" s="88">
        <f t="shared" si="15"/>
        <v>18.325999999999997</v>
      </c>
      <c r="E75" s="120">
        <f t="shared" si="16"/>
        <v>7.8540000000000028</v>
      </c>
      <c r="F75" s="117" t="str">
        <f t="shared" si="8"/>
        <v>CCAM</v>
      </c>
      <c r="G75" s="89" t="str">
        <f>CCAM!D58</f>
        <v>ATM</v>
      </c>
      <c r="H75" s="89" t="str">
        <f>IF((CCAM!E58)="","",(CCAM!E58))</f>
        <v>ORL</v>
      </c>
      <c r="I75" s="89" t="str">
        <f>IF((CCAM!F58)="","",(CCAM!F58))</f>
        <v/>
      </c>
      <c r="J75" s="89" t="str">
        <f>IF((CCAM!G58)="","",(CCAM!G58))</f>
        <v>Visage</v>
      </c>
      <c r="K75" s="127" t="str">
        <f>IF((CCAM!H58)="","",(CCAM!H58))</f>
        <v/>
      </c>
      <c r="L75" s="126" t="str">
        <f t="shared" si="9"/>
        <v>OUI</v>
      </c>
      <c r="M75" s="99" t="str">
        <f t="shared" si="10"/>
        <v>OUI</v>
      </c>
      <c r="N75" s="98" t="str">
        <f>IF((CCAM!I95)="","",(CCAM!I95))</f>
        <v/>
      </c>
      <c r="O75" s="52" t="str">
        <f t="shared" si="11"/>
        <v>OUI</v>
      </c>
      <c r="P75" s="52" t="str">
        <f t="shared" si="12"/>
        <v>OUI</v>
      </c>
      <c r="Q75" s="52" t="str">
        <f t="shared" si="13"/>
        <v>OUI</v>
      </c>
      <c r="R75" s="52" t="str">
        <f>IF(COUNTIF(CCAM!J58,"*F*"),"OUI","NON")</f>
        <v>OUI</v>
      </c>
      <c r="S75" s="99" t="str">
        <f>IF(COUNTIF(CCAM!J58,"*M*"),"OUI","NON")</f>
        <v>NON</v>
      </c>
      <c r="T75" s="52" t="str">
        <f t="shared" si="14"/>
        <v>OUI</v>
      </c>
      <c r="U75" s="99" t="str">
        <f>IF(COUNTIF(CCAM!K58,"*GS*"),"OUI","NON")</f>
        <v>NON</v>
      </c>
      <c r="V75" s="99" t="str">
        <f>IF(COUNTIF(CCAM!K58,"*VGS*"),"OUI","NON")</f>
        <v>NON</v>
      </c>
      <c r="W75" s="99" t="str">
        <f>IF(COUNTIF(CCAM!J58,"*J*"),"OUI","NON")</f>
        <v>NON</v>
      </c>
      <c r="X75" s="135" t="str">
        <f>IF(COUNTIF(CCAM!J58,"*R*"),"OUI","NON")</f>
        <v>NON</v>
      </c>
      <c r="Y75" s="130">
        <f>CCAM!L58</f>
        <v>0</v>
      </c>
    </row>
    <row r="76" spans="1:25" ht="18" x14ac:dyDescent="0.25">
      <c r="A76" s="87" t="str">
        <f>CCAM!A59</f>
        <v>CDQP012</v>
      </c>
      <c r="B76" s="113" t="str">
        <f>CCAM!B59</f>
        <v>Audiométrie tonale et vocale</v>
      </c>
      <c r="C76" s="110">
        <f>CCAM!C59</f>
        <v>39.270000000000003</v>
      </c>
      <c r="D76" s="88">
        <f t="shared" si="15"/>
        <v>27.489000000000001</v>
      </c>
      <c r="E76" s="120">
        <f t="shared" si="16"/>
        <v>11.781000000000002</v>
      </c>
      <c r="F76" s="117" t="str">
        <f t="shared" si="8"/>
        <v>CCAM</v>
      </c>
      <c r="G76" s="89" t="str">
        <f>CCAM!D59</f>
        <v>ATM</v>
      </c>
      <c r="H76" s="89" t="str">
        <f>IF((CCAM!E59)="","",(CCAM!E59))</f>
        <v>ORL</v>
      </c>
      <c r="I76" s="89" t="str">
        <f>IF((CCAM!F59)="","",(CCAM!F59))</f>
        <v/>
      </c>
      <c r="J76" s="89" t="str">
        <f>IF((CCAM!G59)="","",(CCAM!G59))</f>
        <v>Visage</v>
      </c>
      <c r="K76" s="127" t="str">
        <f>IF((CCAM!H59)="","",(CCAM!H59))</f>
        <v/>
      </c>
      <c r="L76" s="126" t="str">
        <f t="shared" si="9"/>
        <v>OUI</v>
      </c>
      <c r="M76" s="99" t="str">
        <f t="shared" si="10"/>
        <v>OUI</v>
      </c>
      <c r="N76" s="98" t="str">
        <f>IF((CCAM!I96)="","",(CCAM!I96))</f>
        <v/>
      </c>
      <c r="O76" s="52" t="str">
        <f t="shared" si="11"/>
        <v>OUI</v>
      </c>
      <c r="P76" s="52" t="str">
        <f t="shared" si="12"/>
        <v>OUI</v>
      </c>
      <c r="Q76" s="52" t="str">
        <f t="shared" si="13"/>
        <v>OUI</v>
      </c>
      <c r="R76" s="52" t="str">
        <f>IF(COUNTIF(CCAM!J59,"*F*"),"OUI","NON")</f>
        <v>OUI</v>
      </c>
      <c r="S76" s="99" t="str">
        <f>IF(COUNTIF(CCAM!J59,"*M*"),"OUI","NON")</f>
        <v>NON</v>
      </c>
      <c r="T76" s="52" t="str">
        <f t="shared" si="14"/>
        <v>OUI</v>
      </c>
      <c r="U76" s="99" t="str">
        <f>IF(COUNTIF(CCAM!K59,"*GS*"),"OUI","NON")</f>
        <v>NON</v>
      </c>
      <c r="V76" s="99" t="str">
        <f>IF(COUNTIF(CCAM!K59,"*VGS*"),"OUI","NON")</f>
        <v>NON</v>
      </c>
      <c r="W76" s="99" t="str">
        <f>IF(COUNTIF(CCAM!J59,"*J*"),"OUI","NON")</f>
        <v>NON</v>
      </c>
      <c r="X76" s="135" t="str">
        <f>IF(COUNTIF(CCAM!J59,"*R*"),"OUI","NON")</f>
        <v>NON</v>
      </c>
      <c r="Y76" s="130">
        <f>CCAM!L59</f>
        <v>0</v>
      </c>
    </row>
    <row r="77" spans="1:25" ht="18" x14ac:dyDescent="0.25">
      <c r="A77" s="87" t="str">
        <f>CCAM!A60</f>
        <v>CERP002</v>
      </c>
      <c r="B77" s="113" t="str">
        <f>CCAM!B60</f>
        <v>Manœuvre libératoire du vertige rotatoire</v>
      </c>
      <c r="C77" s="110">
        <f>CCAM!C60</f>
        <v>48.51</v>
      </c>
      <c r="D77" s="88">
        <f t="shared" si="15"/>
        <v>33.956999999999994</v>
      </c>
      <c r="E77" s="120">
        <f t="shared" si="16"/>
        <v>14.553000000000004</v>
      </c>
      <c r="F77" s="117" t="str">
        <f t="shared" si="8"/>
        <v>CCAM</v>
      </c>
      <c r="G77" s="89" t="str">
        <f>CCAM!D60</f>
        <v>ATM</v>
      </c>
      <c r="H77" s="89" t="str">
        <f>IF((CCAM!E60)="","",(CCAM!E60))</f>
        <v>ORL</v>
      </c>
      <c r="I77" s="89" t="str">
        <f>IF((CCAM!F60)="","",(CCAM!F60))</f>
        <v/>
      </c>
      <c r="J77" s="89" t="str">
        <f>IF((CCAM!G60)="","",(CCAM!G60))</f>
        <v>Visage</v>
      </c>
      <c r="K77" s="127" t="str">
        <f>IF((CCAM!H60)="","",(CCAM!H60))</f>
        <v/>
      </c>
      <c r="L77" s="126" t="str">
        <f t="shared" si="9"/>
        <v>OUI</v>
      </c>
      <c r="M77" s="99" t="str">
        <f t="shared" si="10"/>
        <v>OUI</v>
      </c>
      <c r="N77" s="98" t="str">
        <f>IF((CCAM!I97)="","",(CCAM!I97))</f>
        <v/>
      </c>
      <c r="O77" s="52" t="str">
        <f t="shared" si="11"/>
        <v>OUI</v>
      </c>
      <c r="P77" s="52" t="str">
        <f t="shared" si="12"/>
        <v>OUI</v>
      </c>
      <c r="Q77" s="52" t="str">
        <f t="shared" si="13"/>
        <v>OUI</v>
      </c>
      <c r="R77" s="52" t="str">
        <f>IF(COUNTIF(CCAM!J60,"*F*"),"OUI","NON")</f>
        <v>NON</v>
      </c>
      <c r="S77" s="99" t="str">
        <f>IF(COUNTIF(CCAM!J60,"*M*"),"OUI","NON")</f>
        <v>NON</v>
      </c>
      <c r="T77" s="52" t="str">
        <f t="shared" si="14"/>
        <v>OUI</v>
      </c>
      <c r="U77" s="99" t="str">
        <f>IF(COUNTIF(CCAM!K60,"*GS*"),"OUI","NON")</f>
        <v>NON</v>
      </c>
      <c r="V77" s="99" t="str">
        <f>IF(COUNTIF(CCAM!K60,"*VGS*"),"OUI","NON")</f>
        <v>NON</v>
      </c>
      <c r="W77" s="99" t="str">
        <f>IF(COUNTIF(CCAM!J60,"*J*"),"OUI","NON")</f>
        <v>NON</v>
      </c>
      <c r="X77" s="135" t="str">
        <f>IF(COUNTIF(CCAM!J60,"*R*"),"OUI","NON")</f>
        <v>NON</v>
      </c>
      <c r="Y77" s="130" t="str">
        <f>CCAM!L60</f>
        <v>Séance de rééducation de la fonction vestibulaire labyrinthique</v>
      </c>
    </row>
    <row r="78" spans="1:25" ht="18" x14ac:dyDescent="0.25">
      <c r="A78" s="87" t="str">
        <f>CCAM!A61</f>
        <v>GABD001</v>
      </c>
      <c r="B78" s="113" t="str">
        <f>CCAM!B61</f>
        <v>Tamponnement nasal antérieur et postérieur</v>
      </c>
      <c r="C78" s="110">
        <f>CCAM!C61</f>
        <v>56.21</v>
      </c>
      <c r="D78" s="88">
        <f t="shared" si="15"/>
        <v>39.347000000000001</v>
      </c>
      <c r="E78" s="120">
        <f t="shared" si="16"/>
        <v>16.863</v>
      </c>
      <c r="F78" s="117" t="str">
        <f t="shared" si="8"/>
        <v>CCAM</v>
      </c>
      <c r="G78" s="89" t="str">
        <f>CCAM!D61</f>
        <v>ATM</v>
      </c>
      <c r="H78" s="89" t="str">
        <f>IF((CCAM!E61)="","",(CCAM!E61))</f>
        <v>ORL</v>
      </c>
      <c r="I78" s="89" t="str">
        <f>IF((CCAM!F61)="","",(CCAM!F61))</f>
        <v/>
      </c>
      <c r="J78" s="89" t="str">
        <f>IF((CCAM!G61)="","",(CCAM!G61))</f>
        <v>Visage</v>
      </c>
      <c r="K78" s="127" t="str">
        <f>IF((CCAM!H61)="","",(CCAM!H61))</f>
        <v/>
      </c>
      <c r="L78" s="126" t="str">
        <f t="shared" si="9"/>
        <v>OUI</v>
      </c>
      <c r="M78" s="99" t="str">
        <f t="shared" si="10"/>
        <v>OUI</v>
      </c>
      <c r="N78" s="98" t="str">
        <f>IF((CCAM!I98)="","",(CCAM!I98))</f>
        <v/>
      </c>
      <c r="O78" s="52" t="str">
        <f t="shared" si="11"/>
        <v>OUI</v>
      </c>
      <c r="P78" s="52" t="str">
        <f t="shared" si="12"/>
        <v>OUI</v>
      </c>
      <c r="Q78" s="52" t="str">
        <f t="shared" si="13"/>
        <v>OUI</v>
      </c>
      <c r="R78" s="52" t="str">
        <f>IF(COUNTIF(CCAM!J61,"*F*"),"OUI","NON")</f>
        <v>OUI</v>
      </c>
      <c r="S78" s="99" t="str">
        <f>IF(COUNTIF(CCAM!J61,"*M*"),"OUI","NON")</f>
        <v>OUI</v>
      </c>
      <c r="T78" s="52" t="str">
        <f t="shared" si="14"/>
        <v>OUI</v>
      </c>
      <c r="U78" s="99" t="str">
        <f>IF(COUNTIF(CCAM!K61,"*GS*"),"OUI","NON")</f>
        <v>NON</v>
      </c>
      <c r="V78" s="99" t="str">
        <f>IF(COUNTIF(CCAM!K61,"*VGS*"),"OUI","NON")</f>
        <v>NON</v>
      </c>
      <c r="W78" s="99" t="str">
        <f>IF(COUNTIF(CCAM!J61,"*J*"),"OUI","NON")</f>
        <v>NON</v>
      </c>
      <c r="X78" s="135" t="str">
        <f>IF(COUNTIF(CCAM!J61,"*R*"),"OUI","NON")</f>
        <v>NON</v>
      </c>
      <c r="Y78" s="130">
        <f>CCAM!L61</f>
        <v>0</v>
      </c>
    </row>
    <row r="79" spans="1:25" ht="18" x14ac:dyDescent="0.25">
      <c r="A79" s="87" t="str">
        <f>CCAM!A62</f>
        <v>GABD001</v>
      </c>
      <c r="B79" s="113" t="str">
        <f>CCAM!B62</f>
        <v>Tamponnement nasal antérieur et postérieur</v>
      </c>
      <c r="C79" s="110">
        <f>CCAM!C62</f>
        <v>40.659999999999997</v>
      </c>
      <c r="D79" s="88">
        <f t="shared" si="15"/>
        <v>28.461999999999996</v>
      </c>
      <c r="E79" s="120">
        <f t="shared" si="16"/>
        <v>12.198</v>
      </c>
      <c r="F79" s="117" t="str">
        <f t="shared" si="8"/>
        <v>CCAM</v>
      </c>
      <c r="G79" s="89" t="str">
        <f>CCAM!D62</f>
        <v>ATM</v>
      </c>
      <c r="H79" s="89" t="str">
        <f>IF((CCAM!E62)="","",(CCAM!E62))</f>
        <v>ORL</v>
      </c>
      <c r="I79" s="89" t="str">
        <f>IF((CCAM!F62)="","",(CCAM!F62))</f>
        <v/>
      </c>
      <c r="J79" s="89" t="str">
        <f>IF((CCAM!G62)="","",(CCAM!G62))</f>
        <v>Visage</v>
      </c>
      <c r="K79" s="127" t="str">
        <f>IF((CCAM!H62)="","",(CCAM!H62))</f>
        <v/>
      </c>
      <c r="L79" s="126" t="str">
        <f t="shared" si="9"/>
        <v>OUI</v>
      </c>
      <c r="M79" s="99" t="str">
        <f t="shared" si="10"/>
        <v>OUI</v>
      </c>
      <c r="N79" s="98" t="str">
        <f>IF((CCAM!I99)="","",(CCAM!I99))</f>
        <v/>
      </c>
      <c r="O79" s="52" t="str">
        <f t="shared" si="11"/>
        <v>OUI</v>
      </c>
      <c r="P79" s="52" t="str">
        <f t="shared" si="12"/>
        <v>OUI</v>
      </c>
      <c r="Q79" s="52" t="str">
        <f t="shared" si="13"/>
        <v>OUI</v>
      </c>
      <c r="R79" s="52" t="str">
        <f>IF(COUNTIF(CCAM!J62,"*F*"),"OUI","NON")</f>
        <v>OUI</v>
      </c>
      <c r="S79" s="99" t="str">
        <f>IF(COUNTIF(CCAM!J62,"*M*"),"OUI","NON")</f>
        <v>OUI</v>
      </c>
      <c r="T79" s="52" t="str">
        <f t="shared" si="14"/>
        <v>OUI</v>
      </c>
      <c r="U79" s="99" t="str">
        <f>IF(COUNTIF(CCAM!K62,"*GS*"),"OUI","NON")</f>
        <v>NON</v>
      </c>
      <c r="V79" s="99" t="str">
        <f>IF(COUNTIF(CCAM!K62,"*VGS*"),"OUI","NON")</f>
        <v>NON</v>
      </c>
      <c r="W79" s="99" t="str">
        <f>IF(COUNTIF(CCAM!J62,"*J*"),"OUI","NON")</f>
        <v>NON</v>
      </c>
      <c r="X79" s="135" t="str">
        <f>IF(COUNTIF(CCAM!J62,"*R*"),"OUI","NON")</f>
        <v>NON</v>
      </c>
      <c r="Y79" s="130">
        <f>CCAM!L62</f>
        <v>0</v>
      </c>
    </row>
    <row r="80" spans="1:25" ht="18" x14ac:dyDescent="0.25">
      <c r="A80" s="87" t="str">
        <f>CCAM!A63</f>
        <v>GABD002</v>
      </c>
      <c r="B80" s="113" t="str">
        <f>CCAM!B63</f>
        <v>Tamponnement nasal antérieur</v>
      </c>
      <c r="C80" s="110">
        <f>CCAM!C63</f>
        <v>27.72</v>
      </c>
      <c r="D80" s="88">
        <f t="shared" si="15"/>
        <v>19.403999999999996</v>
      </c>
      <c r="E80" s="120">
        <f t="shared" si="16"/>
        <v>8.3160000000000025</v>
      </c>
      <c r="F80" s="117" t="str">
        <f t="shared" si="8"/>
        <v>CCAM</v>
      </c>
      <c r="G80" s="89" t="str">
        <f>CCAM!D63</f>
        <v>ATM</v>
      </c>
      <c r="H80" s="89" t="str">
        <f>IF((CCAM!E63)="","",(CCAM!E63))</f>
        <v>ORL</v>
      </c>
      <c r="I80" s="89" t="str">
        <f>IF((CCAM!F63)="","",(CCAM!F63))</f>
        <v/>
      </c>
      <c r="J80" s="89" t="str">
        <f>IF((CCAM!G63)="","",(CCAM!G63))</f>
        <v>Visage</v>
      </c>
      <c r="K80" s="127" t="str">
        <f>IF((CCAM!H63)="","",(CCAM!H63))</f>
        <v/>
      </c>
      <c r="L80" s="126" t="str">
        <f t="shared" si="9"/>
        <v>OUI</v>
      </c>
      <c r="M80" s="99" t="str">
        <f t="shared" si="10"/>
        <v>OUI</v>
      </c>
      <c r="N80" s="98" t="str">
        <f>IF((CCAM!I100)="","",(CCAM!I100))</f>
        <v/>
      </c>
      <c r="O80" s="52" t="str">
        <f t="shared" si="11"/>
        <v>OUI</v>
      </c>
      <c r="P80" s="52" t="str">
        <f t="shared" si="12"/>
        <v>OUI</v>
      </c>
      <c r="Q80" s="52" t="str">
        <f t="shared" si="13"/>
        <v>OUI</v>
      </c>
      <c r="R80" s="52" t="str">
        <f>IF(COUNTIF(CCAM!J63,"*F*"),"OUI","NON")</f>
        <v>OUI</v>
      </c>
      <c r="S80" s="99" t="str">
        <f>IF(COUNTIF(CCAM!J63,"*M*"),"OUI","NON")</f>
        <v>OUI</v>
      </c>
      <c r="T80" s="52" t="str">
        <f t="shared" si="14"/>
        <v>OUI</v>
      </c>
      <c r="U80" s="99" t="str">
        <f>IF(COUNTIF(CCAM!K63,"*GS*"),"OUI","NON")</f>
        <v>NON</v>
      </c>
      <c r="V80" s="99" t="str">
        <f>IF(COUNTIF(CCAM!K63,"*VGS*"),"OUI","NON")</f>
        <v>NON</v>
      </c>
      <c r="W80" s="99" t="str">
        <f>IF(COUNTIF(CCAM!J63,"*J*"),"OUI","NON")</f>
        <v>NON</v>
      </c>
      <c r="X80" s="135" t="str">
        <f>IF(COUNTIF(CCAM!J63,"*R*"),"OUI","NON")</f>
        <v>NON</v>
      </c>
      <c r="Y80" s="130" t="str">
        <f>CCAM!L63</f>
        <v>Infiltration thérapeutique du nerf médian dans le canal carpien</v>
      </c>
    </row>
    <row r="81" spans="1:25" ht="18" x14ac:dyDescent="0.25">
      <c r="A81" s="87" t="str">
        <f>CCAM!A64</f>
        <v>GABD002</v>
      </c>
      <c r="B81" s="113" t="str">
        <f>CCAM!B64</f>
        <v>Tamponnement nasal antérieur</v>
      </c>
      <c r="C81" s="110">
        <f>CCAM!C64</f>
        <v>27.72</v>
      </c>
      <c r="D81" s="88">
        <f t="shared" si="15"/>
        <v>19.403999999999996</v>
      </c>
      <c r="E81" s="120">
        <f t="shared" si="16"/>
        <v>8.3160000000000025</v>
      </c>
      <c r="F81" s="117" t="str">
        <f t="shared" si="8"/>
        <v>CCAM</v>
      </c>
      <c r="G81" s="89" t="str">
        <f>CCAM!D64</f>
        <v>ATM</v>
      </c>
      <c r="H81" s="89" t="str">
        <f>IF((CCAM!E64)="","",(CCAM!E64))</f>
        <v>ORL</v>
      </c>
      <c r="I81" s="89" t="str">
        <f>IF((CCAM!F64)="","",(CCAM!F64))</f>
        <v/>
      </c>
      <c r="J81" s="89" t="str">
        <f>IF((CCAM!G64)="","",(CCAM!G64))</f>
        <v>Visage</v>
      </c>
      <c r="K81" s="127" t="str">
        <f>IF((CCAM!H64)="","",(CCAM!H64))</f>
        <v/>
      </c>
      <c r="L81" s="126" t="str">
        <f t="shared" si="9"/>
        <v>OUI</v>
      </c>
      <c r="M81" s="99" t="str">
        <f t="shared" si="10"/>
        <v>OUI</v>
      </c>
      <c r="N81" s="98" t="str">
        <f>IF((CCAM!I101)="","",(CCAM!I101))</f>
        <v/>
      </c>
      <c r="O81" s="52" t="str">
        <f t="shared" si="11"/>
        <v>OUI</v>
      </c>
      <c r="P81" s="52" t="str">
        <f t="shared" si="12"/>
        <v>OUI</v>
      </c>
      <c r="Q81" s="52" t="str">
        <f t="shared" si="13"/>
        <v>OUI</v>
      </c>
      <c r="R81" s="52" t="str">
        <f>IF(COUNTIF(CCAM!J64,"*F*"),"OUI","NON")</f>
        <v>OUI</v>
      </c>
      <c r="S81" s="99" t="str">
        <f>IF(COUNTIF(CCAM!J64,"*M*"),"OUI","NON")</f>
        <v>OUI</v>
      </c>
      <c r="T81" s="52" t="str">
        <f t="shared" si="14"/>
        <v>OUI</v>
      </c>
      <c r="U81" s="99" t="str">
        <f>IF(COUNTIF(CCAM!K64,"*GS*"),"OUI","NON")</f>
        <v>NON</v>
      </c>
      <c r="V81" s="99" t="str">
        <f>IF(COUNTIF(CCAM!K64,"*VGS*"),"OUI","NON")</f>
        <v>NON</v>
      </c>
      <c r="W81" s="99" t="str">
        <f>IF(COUNTIF(CCAM!J64,"*J*"),"OUI","NON")</f>
        <v>NON</v>
      </c>
      <c r="X81" s="135" t="str">
        <f>IF(COUNTIF(CCAM!J64,"*R*"),"OUI","NON")</f>
        <v>NON</v>
      </c>
      <c r="Y81" s="130" t="str">
        <f>CCAM!L64</f>
        <v>Infiltration thérapeutique du nerf médian dans le canal carpien</v>
      </c>
    </row>
    <row r="82" spans="1:25" ht="33" x14ac:dyDescent="0.25">
      <c r="A82" s="87" t="str">
        <f>CCAM!A65</f>
        <v>NFMP001</v>
      </c>
      <c r="B82" s="113" t="str">
        <f>CCAM!B65</f>
        <v>Confection d’une contention souple du genou</v>
      </c>
      <c r="C82" s="110">
        <f>CCAM!C65</f>
        <v>41.8</v>
      </c>
      <c r="D82" s="88">
        <f t="shared" si="15"/>
        <v>29.259999999999994</v>
      </c>
      <c r="E82" s="120">
        <f t="shared" si="16"/>
        <v>12.540000000000003</v>
      </c>
      <c r="F82" s="117" t="str">
        <f t="shared" si="8"/>
        <v>CCAM</v>
      </c>
      <c r="G82" s="89" t="str">
        <f>CCAM!D65</f>
        <v>ATM</v>
      </c>
      <c r="H82" s="89" t="str">
        <f>IF((CCAM!E65)="","",(CCAM!E65))</f>
        <v>Orthopédie</v>
      </c>
      <c r="I82" s="89" t="str">
        <f>IF((CCAM!F65)="","",(CCAM!F65))</f>
        <v/>
      </c>
      <c r="J82" s="89" t="str">
        <f>IF((CCAM!G65)="","",(CCAM!G65))</f>
        <v>Membre inférieur</v>
      </c>
      <c r="K82" s="127" t="str">
        <f>IF((CCAM!H65)="","",(CCAM!H65))</f>
        <v/>
      </c>
      <c r="L82" s="126" t="str">
        <f t="shared" si="9"/>
        <v>OUI</v>
      </c>
      <c r="M82" s="99" t="str">
        <f t="shared" si="10"/>
        <v>OUI</v>
      </c>
      <c r="N82" s="98" t="str">
        <f>IF((CCAM!I102)="","",(CCAM!I102))</f>
        <v/>
      </c>
      <c r="O82" s="52" t="str">
        <f t="shared" si="11"/>
        <v>OUI</v>
      </c>
      <c r="P82" s="52" t="str">
        <f t="shared" si="12"/>
        <v>OUI</v>
      </c>
      <c r="Q82" s="52" t="str">
        <f t="shared" si="13"/>
        <v>OUI</v>
      </c>
      <c r="R82" s="52" t="str">
        <f>IF(COUNTIF(CCAM!J65,"*F*"),"OUI","NON")</f>
        <v>OUI</v>
      </c>
      <c r="S82" s="99" t="str">
        <f>IF(COUNTIF(CCAM!J65,"*M*"),"OUI","NON")</f>
        <v>OUI</v>
      </c>
      <c r="T82" s="52" t="str">
        <f t="shared" si="14"/>
        <v>OUI</v>
      </c>
      <c r="U82" s="99" t="str">
        <f>IF(COUNTIF(CCAM!K65,"*GS*"),"OUI","NON")</f>
        <v>NON</v>
      </c>
      <c r="V82" s="99" t="str">
        <f>IF(COUNTIF(CCAM!K65,"*VGS*"),"OUI","NON")</f>
        <v>NON</v>
      </c>
      <c r="W82" s="99" t="str">
        <f>IF(COUNTIF(CCAM!J65,"*J*"),"OUI","NON")</f>
        <v>NON</v>
      </c>
      <c r="X82" s="135" t="str">
        <f>IF(COUNTIF(CCAM!J65,"*R*"),"OUI","NON")</f>
        <v>NON</v>
      </c>
      <c r="Y82" s="130">
        <f>CCAM!L65</f>
        <v>0</v>
      </c>
    </row>
    <row r="83" spans="1:25" ht="33" x14ac:dyDescent="0.25">
      <c r="A83" s="87" t="str">
        <f>CCAM!A66</f>
        <v>NFMP002</v>
      </c>
      <c r="B83" s="113" t="str">
        <f>CCAM!B66</f>
        <v>Confection d'une attelle de posture ou de mobilisation du genou</v>
      </c>
      <c r="C83" s="110">
        <f>CCAM!C66</f>
        <v>47.57</v>
      </c>
      <c r="D83" s="88">
        <f t="shared" si="15"/>
        <v>33.298999999999999</v>
      </c>
      <c r="E83" s="120">
        <f t="shared" si="16"/>
        <v>14.271000000000001</v>
      </c>
      <c r="F83" s="117" t="str">
        <f t="shared" si="8"/>
        <v>CCAM</v>
      </c>
      <c r="G83" s="89" t="str">
        <f>CCAM!D66</f>
        <v>ATM</v>
      </c>
      <c r="H83" s="89" t="str">
        <f>IF((CCAM!E66)="","",(CCAM!E66))</f>
        <v>Orthopédie</v>
      </c>
      <c r="I83" s="89" t="str">
        <f>IF((CCAM!F66)="","",(CCAM!F66))</f>
        <v/>
      </c>
      <c r="J83" s="89" t="str">
        <f>IF((CCAM!G66)="","",(CCAM!G66))</f>
        <v>Membre inférieur</v>
      </c>
      <c r="K83" s="127" t="str">
        <f>IF((CCAM!H66)="","",(CCAM!H66))</f>
        <v/>
      </c>
      <c r="L83" s="126" t="str">
        <f t="shared" si="9"/>
        <v>OUI</v>
      </c>
      <c r="M83" s="99" t="str">
        <f t="shared" si="10"/>
        <v>OUI</v>
      </c>
      <c r="N83" s="98" t="str">
        <f>IF((CCAM!I103)="","",(CCAM!I103))</f>
        <v/>
      </c>
      <c r="O83" s="52" t="str">
        <f t="shared" si="11"/>
        <v>OUI</v>
      </c>
      <c r="P83" s="52" t="str">
        <f t="shared" si="12"/>
        <v>OUI</v>
      </c>
      <c r="Q83" s="52" t="str">
        <f t="shared" si="13"/>
        <v>OUI</v>
      </c>
      <c r="R83" s="52" t="str">
        <f>IF(COUNTIF(CCAM!J66,"*F*"),"OUI","NON")</f>
        <v>OUI</v>
      </c>
      <c r="S83" s="99" t="str">
        <f>IF(COUNTIF(CCAM!J66,"*M*"),"OUI","NON")</f>
        <v>NON</v>
      </c>
      <c r="T83" s="52" t="str">
        <f t="shared" si="14"/>
        <v>OUI</v>
      </c>
      <c r="U83" s="99" t="str">
        <f>IF(COUNTIF(CCAM!K66,"*GS*"),"OUI","NON")</f>
        <v>NON</v>
      </c>
      <c r="V83" s="99" t="str">
        <f>IF(COUNTIF(CCAM!K66,"*VGS*"),"OUI","NON")</f>
        <v>NON</v>
      </c>
      <c r="W83" s="99" t="str">
        <f>IF(COUNTIF(CCAM!J66,"*J*"),"OUI","NON")</f>
        <v>NON</v>
      </c>
      <c r="X83" s="135" t="str">
        <f>IF(COUNTIF(CCAM!J66,"*R*"),"OUI","NON")</f>
        <v>NON</v>
      </c>
      <c r="Y83" s="130">
        <f>CCAM!L66</f>
        <v>0</v>
      </c>
    </row>
    <row r="84" spans="1:25" ht="34.5" x14ac:dyDescent="0.25">
      <c r="A84" s="87" t="str">
        <f>CCAM!A67</f>
        <v>NGMP001</v>
      </c>
      <c r="B84" s="113" t="str">
        <f>CCAM!B67</f>
        <v xml:space="preserve">Confection d’une contention souple de la cheville et/ou du pied, ou confection d’une semelle plâtrée </v>
      </c>
      <c r="C84" s="110">
        <f>CCAM!C67</f>
        <v>20.9</v>
      </c>
      <c r="D84" s="88">
        <f t="shared" si="15"/>
        <v>14.629999999999997</v>
      </c>
      <c r="E84" s="120">
        <f t="shared" si="16"/>
        <v>6.2700000000000014</v>
      </c>
      <c r="F84" s="117" t="str">
        <f t="shared" si="8"/>
        <v>CCAM</v>
      </c>
      <c r="G84" s="89" t="str">
        <f>CCAM!D67</f>
        <v>ATM</v>
      </c>
      <c r="H84" s="89" t="str">
        <f>IF((CCAM!E67)="","",(CCAM!E67))</f>
        <v>Orthopédie</v>
      </c>
      <c r="I84" s="89" t="str">
        <f>IF((CCAM!F67)="","",(CCAM!F67))</f>
        <v/>
      </c>
      <c r="J84" s="89" t="str">
        <f>IF((CCAM!G67)="","",(CCAM!G67))</f>
        <v>Membre inférieur</v>
      </c>
      <c r="K84" s="127" t="str">
        <f>IF((CCAM!H67)="","",(CCAM!H67))</f>
        <v/>
      </c>
      <c r="L84" s="126" t="str">
        <f t="shared" si="9"/>
        <v>OUI</v>
      </c>
      <c r="M84" s="99" t="str">
        <f t="shared" si="10"/>
        <v>OUI</v>
      </c>
      <c r="N84" s="98" t="str">
        <f>IF((CCAM!I104)="","",(CCAM!I104))</f>
        <v/>
      </c>
      <c r="O84" s="52" t="str">
        <f t="shared" si="11"/>
        <v>OUI</v>
      </c>
      <c r="P84" s="52" t="str">
        <f t="shared" si="12"/>
        <v>OUI</v>
      </c>
      <c r="Q84" s="52" t="str">
        <f t="shared" si="13"/>
        <v>OUI</v>
      </c>
      <c r="R84" s="52" t="str">
        <f>IF(COUNTIF(CCAM!J67,"*F*"),"OUI","NON")</f>
        <v>OUI</v>
      </c>
      <c r="S84" s="99" t="str">
        <f>IF(COUNTIF(CCAM!J67,"*M*"),"OUI","NON")</f>
        <v>OUI</v>
      </c>
      <c r="T84" s="52" t="str">
        <f t="shared" si="14"/>
        <v>OUI</v>
      </c>
      <c r="U84" s="99" t="str">
        <f>IF(COUNTIF(CCAM!K67,"*GS*"),"OUI","NON")</f>
        <v>NON</v>
      </c>
      <c r="V84" s="99" t="str">
        <f>IF(COUNTIF(CCAM!K67,"*VGS*"),"OUI","NON")</f>
        <v>NON</v>
      </c>
      <c r="W84" s="99" t="str">
        <f>IF(COUNTIF(CCAM!J67,"*J*"),"OUI","NON")</f>
        <v>NON</v>
      </c>
      <c r="X84" s="135" t="str">
        <f>IF(COUNTIF(CCAM!J67,"*R*"),"OUI","NON")</f>
        <v>NON</v>
      </c>
      <c r="Y84" s="130">
        <f>CCAM!L67</f>
        <v>0</v>
      </c>
    </row>
    <row r="85" spans="1:25" ht="34.5" x14ac:dyDescent="0.25">
      <c r="A85" s="87" t="str">
        <f>CCAM!A68</f>
        <v>NGMP001</v>
      </c>
      <c r="B85" s="113" t="str">
        <f>CCAM!B68</f>
        <v>Confection d'une contention souple de la cheville et/ou du pied, ou confection d'une semelle plâtrée</v>
      </c>
      <c r="C85" s="110">
        <f>CCAM!C68</f>
        <v>20.9</v>
      </c>
      <c r="D85" s="88">
        <f t="shared" si="15"/>
        <v>14.629999999999997</v>
      </c>
      <c r="E85" s="120">
        <f t="shared" si="16"/>
        <v>6.2700000000000014</v>
      </c>
      <c r="F85" s="117" t="str">
        <f t="shared" ref="F85:F120" si="26">IF(LEN(A85)=7,"CCAM","NGAP")</f>
        <v>CCAM</v>
      </c>
      <c r="G85" s="89" t="str">
        <f>CCAM!D68</f>
        <v>ATM</v>
      </c>
      <c r="H85" s="89" t="str">
        <f>IF((CCAM!E68)="","",(CCAM!E68))</f>
        <v>Orthopédie</v>
      </c>
      <c r="I85" s="89" t="str">
        <f>IF((CCAM!F68)="","",(CCAM!F68))</f>
        <v/>
      </c>
      <c r="J85" s="89" t="str">
        <f>IF((CCAM!G68)="","",(CCAM!G68))</f>
        <v>Membre inférieur</v>
      </c>
      <c r="K85" s="127" t="str">
        <f>IF((CCAM!H68)="","",(CCAM!H68))</f>
        <v/>
      </c>
      <c r="L85" s="126" t="str">
        <f t="shared" ref="L85:L120" si="27">IF(COUNTIF(H85,"gynécologie"),"NON","OUI")</f>
        <v>OUI</v>
      </c>
      <c r="M85" s="99" t="str">
        <f t="shared" ref="M85:M120" si="28">IF(COUNTIF(B85,"*pénis*"),"NON","OUI")</f>
        <v>OUI</v>
      </c>
      <c r="N85" s="98" t="str">
        <f>IF((CCAM!I105)="","",(CCAM!I105))</f>
        <v/>
      </c>
      <c r="O85" s="52" t="str">
        <f t="shared" ref="O85:O120" si="29">IF(F85="CCAM","OUI","NON")</f>
        <v>OUI</v>
      </c>
      <c r="P85" s="52" t="str">
        <f t="shared" ref="P85:P120" si="30">IF(F85="CCAM","OUI","NON")</f>
        <v>OUI</v>
      </c>
      <c r="Q85" s="52" t="str">
        <f t="shared" ref="Q85:Q120" si="31">IF(F85="CCAM","OUI","NON")</f>
        <v>OUI</v>
      </c>
      <c r="R85" s="52" t="str">
        <f>IF(COUNTIF(CCAM!J68,"*F*"),"OUI","NON")</f>
        <v>OUI</v>
      </c>
      <c r="S85" s="99" t="str">
        <f>IF(COUNTIF(CCAM!J68,"*M*"),"OUI","NON")</f>
        <v>OUI</v>
      </c>
      <c r="T85" s="52" t="str">
        <f t="shared" ref="T85:T120" si="32">IF(F85="CCAM","OUI","NON")</f>
        <v>OUI</v>
      </c>
      <c r="U85" s="99" t="str">
        <f>IF(COUNTIF(CCAM!K68,"*GS*"),"OUI","NON")</f>
        <v>NON</v>
      </c>
      <c r="V85" s="99" t="str">
        <f>IF(COUNTIF(CCAM!K68,"*VGS*"),"OUI","NON")</f>
        <v>NON</v>
      </c>
      <c r="W85" s="99" t="str">
        <f>IF(COUNTIF(CCAM!J68,"*J*"),"OUI","NON")</f>
        <v>NON</v>
      </c>
      <c r="X85" s="135" t="str">
        <f>IF(COUNTIF(CCAM!J68,"*R*"),"OUI","NON")</f>
        <v>NON</v>
      </c>
      <c r="Y85" s="130">
        <f>CCAM!L68</f>
        <v>0</v>
      </c>
    </row>
    <row r="86" spans="1:25" ht="34.5" x14ac:dyDescent="0.25">
      <c r="A86" s="87" t="str">
        <f>CCAM!A69</f>
        <v>NZMP003</v>
      </c>
      <c r="B86" s="113" t="str">
        <f>CCAM!B69</f>
        <v>Confection d'un appareil rigide d'immobilisation de la jambe, de la cheville et/ou du pied ne prenant pas le genou</v>
      </c>
      <c r="C86" s="110">
        <f>CCAM!C69</f>
        <v>27.57</v>
      </c>
      <c r="D86" s="88">
        <f t="shared" si="15"/>
        <v>19.298999999999999</v>
      </c>
      <c r="E86" s="120">
        <f t="shared" si="16"/>
        <v>8.2710000000000008</v>
      </c>
      <c r="F86" s="117" t="str">
        <f t="shared" si="26"/>
        <v>CCAM</v>
      </c>
      <c r="G86" s="89" t="str">
        <f>CCAM!D69</f>
        <v>ATM</v>
      </c>
      <c r="H86" s="89" t="str">
        <f>IF((CCAM!E69)="","",(CCAM!E69))</f>
        <v>Orthopédie</v>
      </c>
      <c r="I86" s="89" t="str">
        <f>IF((CCAM!F69)="","",(CCAM!F69))</f>
        <v/>
      </c>
      <c r="J86" s="89" t="str">
        <f>IF((CCAM!G69)="","",(CCAM!G69))</f>
        <v>Membre inférieur</v>
      </c>
      <c r="K86" s="127" t="str">
        <f>IF((CCAM!H69)="","",(CCAM!H69))</f>
        <v/>
      </c>
      <c r="L86" s="126" t="str">
        <f t="shared" si="27"/>
        <v>OUI</v>
      </c>
      <c r="M86" s="99" t="str">
        <f t="shared" si="28"/>
        <v>OUI</v>
      </c>
      <c r="N86" s="98" t="str">
        <f>IF((CCAM!I106)="","",(CCAM!I106))</f>
        <v/>
      </c>
      <c r="O86" s="52" t="str">
        <f t="shared" si="29"/>
        <v>OUI</v>
      </c>
      <c r="P86" s="52" t="str">
        <f t="shared" si="30"/>
        <v>OUI</v>
      </c>
      <c r="Q86" s="52" t="str">
        <f t="shared" si="31"/>
        <v>OUI</v>
      </c>
      <c r="R86" s="52" t="str">
        <f>IF(COUNTIF(CCAM!J69,"*F*"),"OUI","NON")</f>
        <v>OUI</v>
      </c>
      <c r="S86" s="99" t="str">
        <f>IF(COUNTIF(CCAM!J69,"*M*"),"OUI","NON")</f>
        <v>OUI</v>
      </c>
      <c r="T86" s="52" t="str">
        <f t="shared" si="32"/>
        <v>OUI</v>
      </c>
      <c r="U86" s="99" t="str">
        <f>IF(COUNTIF(CCAM!K69,"*GS*"),"OUI","NON")</f>
        <v>NON</v>
      </c>
      <c r="V86" s="99" t="str">
        <f>IF(COUNTIF(CCAM!K69,"*VGS*"),"OUI","NON")</f>
        <v>NON</v>
      </c>
      <c r="W86" s="99" t="str">
        <f>IF(COUNTIF(CCAM!J69,"*J*"),"OUI","NON")</f>
        <v>NON</v>
      </c>
      <c r="X86" s="135" t="str">
        <f>IF(COUNTIF(CCAM!J69,"*R*"),"OUI","NON")</f>
        <v>NON</v>
      </c>
      <c r="Y86" s="130">
        <f>CCAM!L69</f>
        <v>0</v>
      </c>
    </row>
    <row r="87" spans="1:25" ht="34.5" x14ac:dyDescent="0.25">
      <c r="A87" s="87" t="str">
        <f>CCAM!A70</f>
        <v>NZMP006</v>
      </c>
      <c r="B87" s="113" t="str">
        <f>CCAM!B70</f>
        <v xml:space="preserve">Confection d'un appareil rigide fémorocrural [fémorojambier] ou fémoropédieux pour immobilisation initiale de fracture du membre inférieur, sans réduction </v>
      </c>
      <c r="C87" s="110">
        <f>CCAM!C70</f>
        <v>42.54</v>
      </c>
      <c r="D87" s="88">
        <f t="shared" si="15"/>
        <v>29.777999999999999</v>
      </c>
      <c r="E87" s="120">
        <f t="shared" si="16"/>
        <v>12.762</v>
      </c>
      <c r="F87" s="117" t="str">
        <f t="shared" si="26"/>
        <v>CCAM</v>
      </c>
      <c r="G87" s="89" t="str">
        <f>CCAM!D70</f>
        <v>ATM</v>
      </c>
      <c r="H87" s="89" t="str">
        <f>IF((CCAM!E70)="","",(CCAM!E70))</f>
        <v>Orthopédie</v>
      </c>
      <c r="I87" s="89" t="str">
        <f>IF((CCAM!F70)="","",(CCAM!F70))</f>
        <v/>
      </c>
      <c r="J87" s="89" t="str">
        <f>IF((CCAM!G70)="","",(CCAM!G70))</f>
        <v>Membre inférieur</v>
      </c>
      <c r="K87" s="127" t="str">
        <f>IF((CCAM!H70)="","",(CCAM!H70))</f>
        <v/>
      </c>
      <c r="L87" s="126" t="str">
        <f t="shared" si="27"/>
        <v>OUI</v>
      </c>
      <c r="M87" s="99" t="str">
        <f t="shared" si="28"/>
        <v>OUI</v>
      </c>
      <c r="N87" s="98" t="str">
        <f>IF((CCAM!I107)="","",(CCAM!I107))</f>
        <v/>
      </c>
      <c r="O87" s="52" t="str">
        <f t="shared" si="29"/>
        <v>OUI</v>
      </c>
      <c r="P87" s="52" t="str">
        <f t="shared" si="30"/>
        <v>OUI</v>
      </c>
      <c r="Q87" s="52" t="str">
        <f t="shared" si="31"/>
        <v>OUI</v>
      </c>
      <c r="R87" s="52" t="str">
        <f>IF(COUNTIF(CCAM!J70,"*F*"),"OUI","NON")</f>
        <v>OUI</v>
      </c>
      <c r="S87" s="99" t="str">
        <f>IF(COUNTIF(CCAM!J70,"*M*"),"OUI","NON")</f>
        <v>OUI</v>
      </c>
      <c r="T87" s="52" t="str">
        <f t="shared" si="32"/>
        <v>OUI</v>
      </c>
      <c r="U87" s="99" t="str">
        <f>IF(COUNTIF(CCAM!K70,"*GS*"),"OUI","NON")</f>
        <v>NON</v>
      </c>
      <c r="V87" s="99" t="str">
        <f>IF(COUNTIF(CCAM!K70,"*VGS*"),"OUI","NON")</f>
        <v>NON</v>
      </c>
      <c r="W87" s="99" t="str">
        <f>IF(COUNTIF(CCAM!J70,"*J*"),"OUI","NON")</f>
        <v>NON</v>
      </c>
      <c r="X87" s="135" t="str">
        <f>IF(COUNTIF(CCAM!J70,"*R*"),"OUI","NON")</f>
        <v>NON</v>
      </c>
      <c r="Y87" s="130">
        <f>CCAM!L70</f>
        <v>0</v>
      </c>
    </row>
    <row r="88" spans="1:25" ht="33" x14ac:dyDescent="0.25">
      <c r="A88" s="87" t="str">
        <f>CCAM!A71</f>
        <v>NZMP007</v>
      </c>
      <c r="B88" s="113" t="str">
        <f>CCAM!B71</f>
        <v>Confection d'un appareil rigide d'immobilisation du membre inférieur prenant le genou</v>
      </c>
      <c r="C88" s="110">
        <f>CCAM!C71</f>
        <v>35.450000000000003</v>
      </c>
      <c r="D88" s="88">
        <f t="shared" si="15"/>
        <v>24.815000000000001</v>
      </c>
      <c r="E88" s="120">
        <f t="shared" si="16"/>
        <v>10.635000000000002</v>
      </c>
      <c r="F88" s="117" t="str">
        <f t="shared" si="26"/>
        <v>CCAM</v>
      </c>
      <c r="G88" s="89" t="str">
        <f>CCAM!D71</f>
        <v>ATM</v>
      </c>
      <c r="H88" s="89" t="str">
        <f>IF((CCAM!E71)="","",(CCAM!E71))</f>
        <v>Orthopédie</v>
      </c>
      <c r="I88" s="89" t="str">
        <f>IF((CCAM!F71)="","",(CCAM!F71))</f>
        <v/>
      </c>
      <c r="J88" s="89" t="str">
        <f>IF((CCAM!G71)="","",(CCAM!G71))</f>
        <v>Membre inférieur</v>
      </c>
      <c r="K88" s="127" t="str">
        <f>IF((CCAM!H71)="","",(CCAM!H71))</f>
        <v/>
      </c>
      <c r="L88" s="126" t="str">
        <f t="shared" si="27"/>
        <v>OUI</v>
      </c>
      <c r="M88" s="99" t="str">
        <f t="shared" si="28"/>
        <v>OUI</v>
      </c>
      <c r="N88" s="98" t="str">
        <f>IF((CCAM!I108)="","",(CCAM!I108))</f>
        <v/>
      </c>
      <c r="O88" s="52" t="str">
        <f t="shared" si="29"/>
        <v>OUI</v>
      </c>
      <c r="P88" s="52" t="str">
        <f t="shared" si="30"/>
        <v>OUI</v>
      </c>
      <c r="Q88" s="52" t="str">
        <f t="shared" si="31"/>
        <v>OUI</v>
      </c>
      <c r="R88" s="52" t="str">
        <f>IF(COUNTIF(CCAM!J71,"*F*"),"OUI","NON")</f>
        <v>OUI</v>
      </c>
      <c r="S88" s="99" t="str">
        <f>IF(COUNTIF(CCAM!J71,"*M*"),"OUI","NON")</f>
        <v>OUI</v>
      </c>
      <c r="T88" s="52" t="str">
        <f t="shared" si="32"/>
        <v>OUI</v>
      </c>
      <c r="U88" s="99" t="str">
        <f>IF(COUNTIF(CCAM!K71,"*GS*"),"OUI","NON")</f>
        <v>NON</v>
      </c>
      <c r="V88" s="99" t="str">
        <f>IF(COUNTIF(CCAM!K71,"*VGS*"),"OUI","NON")</f>
        <v>NON</v>
      </c>
      <c r="W88" s="99" t="str">
        <f>IF(COUNTIF(CCAM!J71,"*J*"),"OUI","NON")</f>
        <v>NON</v>
      </c>
      <c r="X88" s="135" t="str">
        <f>IF(COUNTIF(CCAM!J71,"*R*"),"OUI","NON")</f>
        <v>NON</v>
      </c>
      <c r="Y88" s="130">
        <f>CCAM!L71</f>
        <v>0</v>
      </c>
    </row>
    <row r="89" spans="1:25" ht="33" x14ac:dyDescent="0.25">
      <c r="A89" s="87" t="str">
        <f>CCAM!A72</f>
        <v>MADP001</v>
      </c>
      <c r="B89" s="113" t="str">
        <f>CCAM!B72</f>
        <v>Contention orthopédique unilatérale ou bilatérale de fracture de la clavicule</v>
      </c>
      <c r="C89" s="110">
        <f>CCAM!C72</f>
        <v>41.8</v>
      </c>
      <c r="D89" s="88">
        <f t="shared" si="15"/>
        <v>29.259999999999994</v>
      </c>
      <c r="E89" s="120">
        <f t="shared" si="16"/>
        <v>12.540000000000003</v>
      </c>
      <c r="F89" s="117" t="str">
        <f t="shared" si="26"/>
        <v>CCAM</v>
      </c>
      <c r="G89" s="89" t="str">
        <f>CCAM!D72</f>
        <v>ATM</v>
      </c>
      <c r="H89" s="89" t="str">
        <f>IF((CCAM!E72)="","",(CCAM!E72))</f>
        <v>Orthopédie</v>
      </c>
      <c r="I89" s="89" t="str">
        <f>IF((CCAM!F72)="","",(CCAM!F72))</f>
        <v/>
      </c>
      <c r="J89" s="89" t="str">
        <f>IF((CCAM!G72)="","",(CCAM!G72))</f>
        <v>Membre supérieur</v>
      </c>
      <c r="K89" s="127" t="str">
        <f>IF((CCAM!H72)="","",(CCAM!H72))</f>
        <v/>
      </c>
      <c r="L89" s="126" t="str">
        <f t="shared" si="27"/>
        <v>OUI</v>
      </c>
      <c r="M89" s="99" t="str">
        <f t="shared" si="28"/>
        <v>OUI</v>
      </c>
      <c r="N89" s="98" t="str">
        <f>IF((CCAM!I109)="","",(CCAM!I109))</f>
        <v/>
      </c>
      <c r="O89" s="52" t="str">
        <f t="shared" si="29"/>
        <v>OUI</v>
      </c>
      <c r="P89" s="52" t="str">
        <f t="shared" si="30"/>
        <v>OUI</v>
      </c>
      <c r="Q89" s="52" t="str">
        <f t="shared" si="31"/>
        <v>OUI</v>
      </c>
      <c r="R89" s="52" t="str">
        <f>IF(COUNTIF(CCAM!J72,"*F*"),"OUI","NON")</f>
        <v>OUI</v>
      </c>
      <c r="S89" s="99" t="str">
        <f>IF(COUNTIF(CCAM!J72,"*M*"),"OUI","NON")</f>
        <v>OUI</v>
      </c>
      <c r="T89" s="52" t="str">
        <f t="shared" si="32"/>
        <v>OUI</v>
      </c>
      <c r="U89" s="99" t="str">
        <f>IF(COUNTIF(CCAM!K72,"*GS*"),"OUI","NON")</f>
        <v>NON</v>
      </c>
      <c r="V89" s="99" t="str">
        <f>IF(COUNTIF(CCAM!K72,"*VGS*"),"OUI","NON")</f>
        <v>NON</v>
      </c>
      <c r="W89" s="99" t="str">
        <f>IF(COUNTIF(CCAM!J72,"*J*"),"OUI","NON")</f>
        <v>NON</v>
      </c>
      <c r="X89" s="135" t="str">
        <f>IF(COUNTIF(CCAM!J72,"*R*"),"OUI","NON")</f>
        <v>NON</v>
      </c>
      <c r="Y89" s="130">
        <f>CCAM!L72</f>
        <v>0</v>
      </c>
    </row>
    <row r="90" spans="1:25" ht="33" x14ac:dyDescent="0.25">
      <c r="A90" s="87" t="str">
        <f>CCAM!A73</f>
        <v>MGMP001</v>
      </c>
      <c r="B90" s="113" t="str">
        <f>CCAM!B73</f>
        <v>Confection d'une attelle de posture ou de mobilisation du poignet et/ou de la main</v>
      </c>
      <c r="C90" s="110">
        <f>CCAM!C73</f>
        <v>44.89</v>
      </c>
      <c r="D90" s="88">
        <f t="shared" si="15"/>
        <v>31.422999999999998</v>
      </c>
      <c r="E90" s="120">
        <f t="shared" si="16"/>
        <v>13.467000000000002</v>
      </c>
      <c r="F90" s="117" t="str">
        <f t="shared" si="26"/>
        <v>CCAM</v>
      </c>
      <c r="G90" s="89" t="str">
        <f>CCAM!D73</f>
        <v>ATM</v>
      </c>
      <c r="H90" s="89" t="str">
        <f>IF((CCAM!E73)="","",(CCAM!E73))</f>
        <v>Orthopédie</v>
      </c>
      <c r="I90" s="89" t="str">
        <f>IF((CCAM!F73)="","",(CCAM!F73))</f>
        <v/>
      </c>
      <c r="J90" s="89" t="str">
        <f>IF((CCAM!G73)="","",(CCAM!G73))</f>
        <v>Membre supérieur</v>
      </c>
      <c r="K90" s="127" t="str">
        <f>IF((CCAM!H73)="","",(CCAM!H73))</f>
        <v/>
      </c>
      <c r="L90" s="126" t="str">
        <f t="shared" si="27"/>
        <v>OUI</v>
      </c>
      <c r="M90" s="99" t="str">
        <f t="shared" si="28"/>
        <v>OUI</v>
      </c>
      <c r="N90" s="98" t="str">
        <f>IF((CCAM!I110)="","",(CCAM!I110))</f>
        <v/>
      </c>
      <c r="O90" s="52" t="str">
        <f t="shared" si="29"/>
        <v>OUI</v>
      </c>
      <c r="P90" s="52" t="str">
        <f t="shared" si="30"/>
        <v>OUI</v>
      </c>
      <c r="Q90" s="52" t="str">
        <f t="shared" si="31"/>
        <v>OUI</v>
      </c>
      <c r="R90" s="52" t="str">
        <f>IF(COUNTIF(CCAM!J73,"*F*"),"OUI","NON")</f>
        <v>OUI</v>
      </c>
      <c r="S90" s="99" t="str">
        <f>IF(COUNTIF(CCAM!J73,"*M*"),"OUI","NON")</f>
        <v>NON</v>
      </c>
      <c r="T90" s="52" t="str">
        <f t="shared" si="32"/>
        <v>OUI</v>
      </c>
      <c r="U90" s="99" t="str">
        <f>IF(COUNTIF(CCAM!K73,"*GS*"),"OUI","NON")</f>
        <v>NON</v>
      </c>
      <c r="V90" s="99" t="str">
        <f>IF(COUNTIF(CCAM!K73,"*VGS*"),"OUI","NON")</f>
        <v>NON</v>
      </c>
      <c r="W90" s="99" t="str">
        <f>IF(COUNTIF(CCAM!J73,"*J*"),"OUI","NON")</f>
        <v>NON</v>
      </c>
      <c r="X90" s="135" t="str">
        <f>IF(COUNTIF(CCAM!J73,"*R*"),"OUI","NON")</f>
        <v>NON</v>
      </c>
      <c r="Y90" s="130">
        <f>CCAM!L73</f>
        <v>0</v>
      </c>
    </row>
    <row r="91" spans="1:25" ht="33" x14ac:dyDescent="0.25">
      <c r="A91" s="87" t="str">
        <f>CCAM!A74</f>
        <v>MZMP001</v>
      </c>
      <c r="B91" s="113" t="str">
        <f>CCAM!B74</f>
        <v xml:space="preserve">Confection d’une contention souple d’une articulation du membre supérieur </v>
      </c>
      <c r="C91" s="110">
        <f>CCAM!C74</f>
        <v>31.35</v>
      </c>
      <c r="D91" s="88">
        <f t="shared" si="15"/>
        <v>21.945</v>
      </c>
      <c r="E91" s="120">
        <f t="shared" si="16"/>
        <v>9.4050000000000011</v>
      </c>
      <c r="F91" s="117" t="str">
        <f t="shared" si="26"/>
        <v>CCAM</v>
      </c>
      <c r="G91" s="89" t="str">
        <f>CCAM!D74</f>
        <v>ATM</v>
      </c>
      <c r="H91" s="89" t="str">
        <f>IF((CCAM!E74)="","",(CCAM!E74))</f>
        <v>Orthopédie</v>
      </c>
      <c r="I91" s="89" t="str">
        <f>IF((CCAM!F74)="","",(CCAM!F74))</f>
        <v/>
      </c>
      <c r="J91" s="89" t="str">
        <f>IF((CCAM!G74)="","",(CCAM!G74))</f>
        <v>Membre supérieur</v>
      </c>
      <c r="K91" s="127" t="str">
        <f>IF((CCAM!H74)="","",(CCAM!H74))</f>
        <v/>
      </c>
      <c r="L91" s="126" t="str">
        <f t="shared" si="27"/>
        <v>OUI</v>
      </c>
      <c r="M91" s="99" t="str">
        <f t="shared" si="28"/>
        <v>OUI</v>
      </c>
      <c r="N91" s="98" t="str">
        <f>IF((CCAM!I111)="","",(CCAM!I111))</f>
        <v/>
      </c>
      <c r="O91" s="52" t="str">
        <f t="shared" si="29"/>
        <v>OUI</v>
      </c>
      <c r="P91" s="52" t="str">
        <f t="shared" si="30"/>
        <v>OUI</v>
      </c>
      <c r="Q91" s="52" t="str">
        <f t="shared" si="31"/>
        <v>OUI</v>
      </c>
      <c r="R91" s="52" t="str">
        <f>IF(COUNTIF(CCAM!J74,"*F*"),"OUI","NON")</f>
        <v>OUI</v>
      </c>
      <c r="S91" s="99" t="str">
        <f>IF(COUNTIF(CCAM!J74,"*M*"),"OUI","NON")</f>
        <v>OUI</v>
      </c>
      <c r="T91" s="52" t="str">
        <f t="shared" si="32"/>
        <v>OUI</v>
      </c>
      <c r="U91" s="99" t="str">
        <f>IF(COUNTIF(CCAM!K74,"*GS*"),"OUI","NON")</f>
        <v>NON</v>
      </c>
      <c r="V91" s="99" t="str">
        <f>IF(COUNTIF(CCAM!K74,"*VGS*"),"OUI","NON")</f>
        <v>NON</v>
      </c>
      <c r="W91" s="99" t="str">
        <f>IF(COUNTIF(CCAM!J74,"*J*"),"OUI","NON")</f>
        <v>NON</v>
      </c>
      <c r="X91" s="135" t="str">
        <f>IF(COUNTIF(CCAM!J74,"*R*"),"OUI","NON")</f>
        <v>NON</v>
      </c>
      <c r="Y91" s="130">
        <f>CCAM!L74</f>
        <v>0</v>
      </c>
    </row>
    <row r="92" spans="1:25" ht="34.5" x14ac:dyDescent="0.25">
      <c r="A92" s="87" t="str">
        <f>CCAM!A75</f>
        <v>MZMP004</v>
      </c>
      <c r="B92" s="113" t="str">
        <f>CCAM!B75</f>
        <v xml:space="preserve">Confection d’un appareil rigide au poignet et/ou à la main pour immobilisation initiale de fracture du membre supérieur, sans réduction </v>
      </c>
      <c r="C92" s="110">
        <f>CCAM!C75</f>
        <v>25.64</v>
      </c>
      <c r="D92" s="88">
        <f t="shared" si="15"/>
        <v>17.948</v>
      </c>
      <c r="E92" s="120">
        <f t="shared" si="16"/>
        <v>7.6920000000000002</v>
      </c>
      <c r="F92" s="117" t="str">
        <f t="shared" si="26"/>
        <v>CCAM</v>
      </c>
      <c r="G92" s="89" t="str">
        <f>CCAM!D75</f>
        <v>ATM</v>
      </c>
      <c r="H92" s="89" t="str">
        <f>IF((CCAM!E75)="","",(CCAM!E75))</f>
        <v>Orthopédie</v>
      </c>
      <c r="I92" s="89" t="str">
        <f>IF((CCAM!F75)="","",(CCAM!F75))</f>
        <v/>
      </c>
      <c r="J92" s="89" t="str">
        <f>IF((CCAM!G75)="","",(CCAM!G75))</f>
        <v>Membre supérieur</v>
      </c>
      <c r="K92" s="127" t="str">
        <f>IF((CCAM!H75)="","",(CCAM!H75))</f>
        <v/>
      </c>
      <c r="L92" s="126" t="str">
        <f t="shared" si="27"/>
        <v>OUI</v>
      </c>
      <c r="M92" s="99" t="str">
        <f t="shared" si="28"/>
        <v>OUI</v>
      </c>
      <c r="N92" s="98" t="str">
        <f>IF((CCAM!I112)="","",(CCAM!I112))</f>
        <v/>
      </c>
      <c r="O92" s="52" t="str">
        <f t="shared" si="29"/>
        <v>OUI</v>
      </c>
      <c r="P92" s="52" t="str">
        <f t="shared" si="30"/>
        <v>OUI</v>
      </c>
      <c r="Q92" s="52" t="str">
        <f t="shared" si="31"/>
        <v>OUI</v>
      </c>
      <c r="R92" s="52" t="str">
        <f>IF(COUNTIF(CCAM!J75,"*F*"),"OUI","NON")</f>
        <v>OUI</v>
      </c>
      <c r="S92" s="99" t="str">
        <f>IF(COUNTIF(CCAM!J75,"*M*"),"OUI","NON")</f>
        <v>OUI</v>
      </c>
      <c r="T92" s="52" t="str">
        <f t="shared" si="32"/>
        <v>OUI</v>
      </c>
      <c r="U92" s="99" t="str">
        <f>IF(COUNTIF(CCAM!K75,"*GS*"),"OUI","NON")</f>
        <v>NON</v>
      </c>
      <c r="V92" s="99" t="str">
        <f>IF(COUNTIF(CCAM!K75,"*VGS*"),"OUI","NON")</f>
        <v>NON</v>
      </c>
      <c r="W92" s="99" t="str">
        <f>IF(COUNTIF(CCAM!J75,"*J*"),"OUI","NON")</f>
        <v>NON</v>
      </c>
      <c r="X92" s="135" t="str">
        <f>IF(COUNTIF(CCAM!J75,"*R*"),"OUI","NON")</f>
        <v>NON</v>
      </c>
      <c r="Y92" s="130">
        <f>CCAM!L75</f>
        <v>0</v>
      </c>
    </row>
    <row r="93" spans="1:25" ht="34.5" x14ac:dyDescent="0.25">
      <c r="A93" s="87" t="str">
        <f>CCAM!A76</f>
        <v>MZMP006</v>
      </c>
      <c r="B93" s="113" t="str">
        <f>CCAM!B76</f>
        <v>Confection d'un appareil rigide d'immobilisation de l'avant-bras, du poignet et/ou de la main ne prenant pas le coude</v>
      </c>
      <c r="C93" s="110">
        <f>CCAM!C76</f>
        <v>26.23</v>
      </c>
      <c r="D93" s="88">
        <f t="shared" si="15"/>
        <v>18.361000000000001</v>
      </c>
      <c r="E93" s="120">
        <f t="shared" si="16"/>
        <v>7.8689999999999998</v>
      </c>
      <c r="F93" s="117" t="str">
        <f t="shared" si="26"/>
        <v>CCAM</v>
      </c>
      <c r="G93" s="89" t="str">
        <f>CCAM!D76</f>
        <v>ATM</v>
      </c>
      <c r="H93" s="89" t="str">
        <f>IF((CCAM!E76)="","",(CCAM!E76))</f>
        <v>Orthopédie</v>
      </c>
      <c r="I93" s="89" t="str">
        <f>IF((CCAM!F76)="","",(CCAM!F76))</f>
        <v/>
      </c>
      <c r="J93" s="89" t="str">
        <f>IF((CCAM!G76)="","",(CCAM!G76))</f>
        <v>Membre supérieur</v>
      </c>
      <c r="K93" s="127" t="str">
        <f>IF((CCAM!H76)="","",(CCAM!H76))</f>
        <v/>
      </c>
      <c r="L93" s="126" t="str">
        <f t="shared" si="27"/>
        <v>OUI</v>
      </c>
      <c r="M93" s="99" t="str">
        <f t="shared" si="28"/>
        <v>OUI</v>
      </c>
      <c r="N93" s="98" t="str">
        <f>IF((CCAM!I113)="","",(CCAM!I113))</f>
        <v/>
      </c>
      <c r="O93" s="52" t="str">
        <f t="shared" si="29"/>
        <v>OUI</v>
      </c>
      <c r="P93" s="52" t="str">
        <f t="shared" si="30"/>
        <v>OUI</v>
      </c>
      <c r="Q93" s="52" t="str">
        <f t="shared" si="31"/>
        <v>OUI</v>
      </c>
      <c r="R93" s="52" t="str">
        <f>IF(COUNTIF(CCAM!J76,"*F*"),"OUI","NON")</f>
        <v>OUI</v>
      </c>
      <c r="S93" s="99" t="str">
        <f>IF(COUNTIF(CCAM!J76,"*M*"),"OUI","NON")</f>
        <v>OUI</v>
      </c>
      <c r="T93" s="52" t="str">
        <f t="shared" si="32"/>
        <v>OUI</v>
      </c>
      <c r="U93" s="99" t="str">
        <f>IF(COUNTIF(CCAM!K76,"*GS*"),"OUI","NON")</f>
        <v>NON</v>
      </c>
      <c r="V93" s="99" t="str">
        <f>IF(COUNTIF(CCAM!K76,"*VGS*"),"OUI","NON")</f>
        <v>NON</v>
      </c>
      <c r="W93" s="99" t="str">
        <f>IF(COUNTIF(CCAM!J76,"*J*"),"OUI","NON")</f>
        <v>NON</v>
      </c>
      <c r="X93" s="135" t="str">
        <f>IF(COUNTIF(CCAM!J76,"*R*"),"OUI","NON")</f>
        <v>NON</v>
      </c>
      <c r="Y93" s="130">
        <f>CCAM!L76</f>
        <v>0</v>
      </c>
    </row>
    <row r="94" spans="1:25" ht="34.5" x14ac:dyDescent="0.25">
      <c r="A94" s="87" t="str">
        <f>CCAM!A77</f>
        <v>MZMP013</v>
      </c>
      <c r="B94" s="113" t="str">
        <f>CCAM!B77</f>
        <v xml:space="preserve">Confection d’un appareil rigide antébrachiopalmaire pour immobilisation initiale de fracture du membre supérieur, sans réduction </v>
      </c>
      <c r="C94" s="110">
        <f>CCAM!C77</f>
        <v>34.03</v>
      </c>
      <c r="D94" s="88">
        <f t="shared" si="15"/>
        <v>23.820999999999998</v>
      </c>
      <c r="E94" s="120">
        <f t="shared" si="16"/>
        <v>10.209000000000003</v>
      </c>
      <c r="F94" s="117" t="str">
        <f t="shared" si="26"/>
        <v>CCAM</v>
      </c>
      <c r="G94" s="89" t="str">
        <f>CCAM!D77</f>
        <v>ATM</v>
      </c>
      <c r="H94" s="89" t="str">
        <f>IF((CCAM!E77)="","",(CCAM!E77))</f>
        <v>Orthopédie</v>
      </c>
      <c r="I94" s="89" t="str">
        <f>IF((CCAM!F77)="","",(CCAM!F77))</f>
        <v/>
      </c>
      <c r="J94" s="89" t="str">
        <f>IF((CCAM!G77)="","",(CCAM!G77))</f>
        <v>Membre supérieur</v>
      </c>
      <c r="K94" s="127" t="str">
        <f>IF((CCAM!H77)="","",(CCAM!H77))</f>
        <v/>
      </c>
      <c r="L94" s="126" t="str">
        <f t="shared" si="27"/>
        <v>OUI</v>
      </c>
      <c r="M94" s="99" t="str">
        <f t="shared" si="28"/>
        <v>OUI</v>
      </c>
      <c r="N94" s="98" t="str">
        <f>IF((CCAM!I114)="","",(CCAM!I114))</f>
        <v/>
      </c>
      <c r="O94" s="52" t="str">
        <f t="shared" si="29"/>
        <v>OUI</v>
      </c>
      <c r="P94" s="52" t="str">
        <f t="shared" si="30"/>
        <v>OUI</v>
      </c>
      <c r="Q94" s="52" t="str">
        <f t="shared" si="31"/>
        <v>OUI</v>
      </c>
      <c r="R94" s="52" t="str">
        <f>IF(COUNTIF(CCAM!J77,"*F*"),"OUI","NON")</f>
        <v>OUI</v>
      </c>
      <c r="S94" s="99" t="str">
        <f>IF(COUNTIF(CCAM!J77,"*M*"),"OUI","NON")</f>
        <v>OUI</v>
      </c>
      <c r="T94" s="52" t="str">
        <f t="shared" si="32"/>
        <v>OUI</v>
      </c>
      <c r="U94" s="99" t="str">
        <f>IF(COUNTIF(CCAM!K77,"*GS*"),"OUI","NON")</f>
        <v>NON</v>
      </c>
      <c r="V94" s="99" t="str">
        <f>IF(COUNTIF(CCAM!K77,"*VGS*"),"OUI","NON")</f>
        <v>NON</v>
      </c>
      <c r="W94" s="99" t="str">
        <f>IF(COUNTIF(CCAM!J77,"*J*"),"OUI","NON")</f>
        <v>NON</v>
      </c>
      <c r="X94" s="135" t="str">
        <f>IF(COUNTIF(CCAM!J77,"*R*"),"OUI","NON")</f>
        <v>NON</v>
      </c>
      <c r="Y94" s="130">
        <f>CCAM!L77</f>
        <v>0</v>
      </c>
    </row>
    <row r="95" spans="1:25" ht="34.5" x14ac:dyDescent="0.25">
      <c r="A95" s="87" t="str">
        <f>CCAM!A78</f>
        <v>YYYY011</v>
      </c>
      <c r="B95" s="113" t="str">
        <f>CCAM!B78</f>
        <v>Prise en charge diagnostique et thérapeutique dans le même temps d'une lésion ostéo-articulaire, musculo-tendineuse ou des parties molles d'origine traumatique</v>
      </c>
      <c r="C95" s="110">
        <f>CCAM!C78</f>
        <v>20.16</v>
      </c>
      <c r="D95" s="88">
        <f t="shared" si="15"/>
        <v>14.111999999999998</v>
      </c>
      <c r="E95" s="120">
        <f t="shared" si="16"/>
        <v>6.0480000000000018</v>
      </c>
      <c r="F95" s="117" t="str">
        <f t="shared" si="26"/>
        <v>CCAM</v>
      </c>
      <c r="G95" s="89" t="str">
        <f>CCAM!D78</f>
        <v>ATM</v>
      </c>
      <c r="H95" s="89" t="str">
        <f>IF((CCAM!E78)="","",(CCAM!E78))</f>
        <v>Orthopédie</v>
      </c>
      <c r="I95" s="89" t="str">
        <f>IF((CCAM!F78)="","",(CCAM!F78))</f>
        <v/>
      </c>
      <c r="J95" s="89" t="str">
        <f>IF((CCAM!G78)="","",(CCAM!G78))</f>
        <v/>
      </c>
      <c r="K95" s="127" t="str">
        <f>IF((CCAM!H78)="","",(CCAM!H78))</f>
        <v/>
      </c>
      <c r="L95" s="126" t="str">
        <f t="shared" si="27"/>
        <v>OUI</v>
      </c>
      <c r="M95" s="99" t="str">
        <f t="shared" si="28"/>
        <v>OUI</v>
      </c>
      <c r="N95" s="98" t="str">
        <f>IF((CCAM!I115)="","",(CCAM!I115))</f>
        <v/>
      </c>
      <c r="O95" s="52" t="str">
        <f t="shared" si="29"/>
        <v>OUI</v>
      </c>
      <c r="P95" s="52" t="str">
        <f t="shared" si="30"/>
        <v>OUI</v>
      </c>
      <c r="Q95" s="52" t="str">
        <f t="shared" si="31"/>
        <v>OUI</v>
      </c>
      <c r="R95" s="52" t="str">
        <f>IF(COUNTIF(CCAM!J78,"*F*"),"OUI","NON")</f>
        <v>OUI</v>
      </c>
      <c r="S95" s="99" t="str">
        <f>IF(COUNTIF(CCAM!J78,"*M*"),"OUI","NON")</f>
        <v>NON</v>
      </c>
      <c r="T95" s="52" t="str">
        <f t="shared" si="32"/>
        <v>OUI</v>
      </c>
      <c r="U95" s="99" t="str">
        <f>IF(COUNTIF(CCAM!K78,"*GS*"),"OUI","NON")</f>
        <v>NON</v>
      </c>
      <c r="V95" s="99" t="str">
        <f>IF(COUNTIF(CCAM!K78,"*VGS*"),"OUI","NON")</f>
        <v>NON</v>
      </c>
      <c r="W95" s="99" t="str">
        <f>IF(COUNTIF(CCAM!J78,"*J*"),"OUI","NON")</f>
        <v>NON</v>
      </c>
      <c r="X95" s="135" t="str">
        <f>IF(COUNTIF(CCAM!J78,"*R*"),"OUI","NON")</f>
        <v>NON</v>
      </c>
      <c r="Y95" s="130">
        <f>CCAM!L78</f>
        <v>0</v>
      </c>
    </row>
    <row r="96" spans="1:25" ht="33" x14ac:dyDescent="0.25">
      <c r="A96" s="87" t="str">
        <f>CCAM!A79</f>
        <v>MJPA010</v>
      </c>
      <c r="B96" s="113" t="str">
        <f>CCAM!B79</f>
        <v>Incision ou excision d'un panaris superficiel</v>
      </c>
      <c r="C96" s="110">
        <f>CCAM!C79</f>
        <v>38.29</v>
      </c>
      <c r="D96" s="88">
        <f t="shared" si="15"/>
        <v>26.802999999999997</v>
      </c>
      <c r="E96" s="120">
        <f t="shared" si="16"/>
        <v>11.487000000000002</v>
      </c>
      <c r="F96" s="117" t="str">
        <f t="shared" si="26"/>
        <v>CCAM</v>
      </c>
      <c r="G96" s="89" t="str">
        <f>CCAM!D79</f>
        <v>ADC</v>
      </c>
      <c r="H96" s="89" t="str">
        <f>IF((CCAM!E79)="","",(CCAM!E79))</f>
        <v>Petite chirurgie</v>
      </c>
      <c r="I96" s="89" t="str">
        <f>IF((CCAM!F79)="","",(CCAM!F79))</f>
        <v/>
      </c>
      <c r="J96" s="89" t="str">
        <f>IF((CCAM!G79)="","",(CCAM!G79))</f>
        <v>Membre supérieur</v>
      </c>
      <c r="K96" s="127" t="str">
        <f>IF((CCAM!H79)="","",(CCAM!H79))</f>
        <v/>
      </c>
      <c r="L96" s="126" t="str">
        <f t="shared" si="27"/>
        <v>OUI</v>
      </c>
      <c r="M96" s="99" t="str">
        <f t="shared" si="28"/>
        <v>OUI</v>
      </c>
      <c r="N96" s="98" t="str">
        <f>IF((CCAM!I116)="","",(CCAM!I116))</f>
        <v/>
      </c>
      <c r="O96" s="52" t="str">
        <f t="shared" si="29"/>
        <v>OUI</v>
      </c>
      <c r="P96" s="52" t="str">
        <f t="shared" si="30"/>
        <v>OUI</v>
      </c>
      <c r="Q96" s="52" t="str">
        <f t="shared" si="31"/>
        <v>OUI</v>
      </c>
      <c r="R96" s="52" t="str">
        <f>IF(COUNTIF(CCAM!J79,"*F*"),"OUI","NON")</f>
        <v>OUI</v>
      </c>
      <c r="S96" s="99" t="str">
        <f>IF(COUNTIF(CCAM!J79,"*M*"),"OUI","NON")</f>
        <v>NON</v>
      </c>
      <c r="T96" s="52" t="str">
        <f t="shared" si="32"/>
        <v>OUI</v>
      </c>
      <c r="U96" s="99" t="str">
        <f>IF(COUNTIF(CCAM!K79,"*GS*"),"OUI","NON")</f>
        <v>NON</v>
      </c>
      <c r="V96" s="99" t="str">
        <f>IF(COUNTIF(CCAM!K79,"*VGS*"),"OUI","NON")</f>
        <v>NON</v>
      </c>
      <c r="W96" s="99" t="str">
        <f>IF(COUNTIF(CCAM!J79,"*J*"),"OUI","NON")</f>
        <v>NON</v>
      </c>
      <c r="X96" s="135" t="str">
        <f>IF(COUNTIF(CCAM!J79,"*R*"),"OUI","NON")</f>
        <v>NON</v>
      </c>
      <c r="Y96" s="130">
        <f>CCAM!L79</f>
        <v>0</v>
      </c>
    </row>
    <row r="97" spans="1:25" ht="33" x14ac:dyDescent="0.25">
      <c r="A97" s="87" t="str">
        <f>CCAM!A80</f>
        <v>QCJA001</v>
      </c>
      <c r="B97" s="113" t="str">
        <f>CCAM!B80</f>
        <v>Parage et/ou suture de plaie profonde de la main</v>
      </c>
      <c r="C97" s="110">
        <f>CCAM!C80</f>
        <v>62.7</v>
      </c>
      <c r="D97" s="88">
        <f t="shared" si="15"/>
        <v>43.89</v>
      </c>
      <c r="E97" s="120">
        <f t="shared" si="16"/>
        <v>18.810000000000002</v>
      </c>
      <c r="F97" s="117" t="str">
        <f t="shared" si="26"/>
        <v>CCAM</v>
      </c>
      <c r="G97" s="89" t="str">
        <f>CCAM!D80</f>
        <v>ADC</v>
      </c>
      <c r="H97" s="89" t="str">
        <f>IF((CCAM!E80)="","",(CCAM!E80))</f>
        <v>Petite chirurgie</v>
      </c>
      <c r="I97" s="89" t="str">
        <f>IF((CCAM!F80)="","",(CCAM!F80))</f>
        <v/>
      </c>
      <c r="J97" s="89" t="str">
        <f>IF((CCAM!G80)="","",(CCAM!G80))</f>
        <v>Membre supérieur</v>
      </c>
      <c r="K97" s="127" t="str">
        <f>IF((CCAM!H80)="","",(CCAM!H80))</f>
        <v/>
      </c>
      <c r="L97" s="126" t="str">
        <f t="shared" si="27"/>
        <v>OUI</v>
      </c>
      <c r="M97" s="99" t="str">
        <f t="shared" si="28"/>
        <v>OUI</v>
      </c>
      <c r="N97" s="98" t="str">
        <f>IF((CCAM!I117)="","",(CCAM!I117))</f>
        <v/>
      </c>
      <c r="O97" s="52" t="str">
        <f t="shared" si="29"/>
        <v>OUI</v>
      </c>
      <c r="P97" s="52" t="str">
        <f t="shared" si="30"/>
        <v>OUI</v>
      </c>
      <c r="Q97" s="52" t="str">
        <f t="shared" si="31"/>
        <v>OUI</v>
      </c>
      <c r="R97" s="52" t="str">
        <f>IF(COUNTIF(CCAM!J80,"*F*"),"OUI","NON")</f>
        <v>OUI</v>
      </c>
      <c r="S97" s="99" t="str">
        <f>IF(COUNTIF(CCAM!J80,"*M*"),"OUI","NON")</f>
        <v>OUI</v>
      </c>
      <c r="T97" s="52" t="str">
        <f t="shared" si="32"/>
        <v>OUI</v>
      </c>
      <c r="U97" s="99" t="str">
        <f>IF(COUNTIF(CCAM!K80,"*GS*"),"OUI","NON")</f>
        <v>NON</v>
      </c>
      <c r="V97" s="99" t="str">
        <f>IF(COUNTIF(CCAM!K80,"*VGS*"),"OUI","NON")</f>
        <v>NON</v>
      </c>
      <c r="W97" s="99" t="str">
        <f>IF(COUNTIF(CCAM!J80,"*J*"),"OUI","NON")</f>
        <v>OUI</v>
      </c>
      <c r="X97" s="135" t="str">
        <f>IF(COUNTIF(CCAM!J80,"*R*"),"OUI","NON")</f>
        <v>NON</v>
      </c>
      <c r="Y97" s="130" t="str">
        <f>CCAM!L80</f>
        <v>Parage et/ou suture de plaie profonde de la peau et des tissus mous de la main</v>
      </c>
    </row>
    <row r="98" spans="1:25" ht="34.5" x14ac:dyDescent="0.25">
      <c r="A98" s="87" t="str">
        <f>CCAM!A81</f>
        <v>QAGA001</v>
      </c>
      <c r="B98" s="113" t="str">
        <f>CCAM!B81</f>
        <v>Ablation de plusieurs corps étrangers profonds de la peau et des tissus mous du visage et/ou des mains</v>
      </c>
      <c r="C98" s="110">
        <f>CCAM!C81</f>
        <v>88.43</v>
      </c>
      <c r="D98" s="88">
        <f t="shared" si="15"/>
        <v>61.901000000000003</v>
      </c>
      <c r="E98" s="120">
        <f t="shared" si="16"/>
        <v>26.529000000000003</v>
      </c>
      <c r="F98" s="117" t="str">
        <f t="shared" si="26"/>
        <v>CCAM</v>
      </c>
      <c r="G98" s="89" t="str">
        <f>CCAM!D81</f>
        <v>ADC</v>
      </c>
      <c r="H98" s="89" t="str">
        <f>IF((CCAM!E81)="","",(CCAM!E81))</f>
        <v>Petite chirurgie</v>
      </c>
      <c r="I98" s="89" t="str">
        <f>IF((CCAM!F81)="","",(CCAM!F81))</f>
        <v/>
      </c>
      <c r="J98" s="89" t="str">
        <f>IF((CCAM!G81)="","",(CCAM!G81))</f>
        <v>Visage</v>
      </c>
      <c r="K98" s="127" t="str">
        <f>IF((CCAM!H81)="","",(CCAM!H81))</f>
        <v>Membre supérieur</v>
      </c>
      <c r="L98" s="126" t="str">
        <f t="shared" si="27"/>
        <v>OUI</v>
      </c>
      <c r="M98" s="99" t="str">
        <f t="shared" si="28"/>
        <v>OUI</v>
      </c>
      <c r="N98" s="98" t="str">
        <f>IF((CCAM!I118)="","",(CCAM!I118))</f>
        <v/>
      </c>
      <c r="O98" s="52" t="str">
        <f t="shared" si="29"/>
        <v>OUI</v>
      </c>
      <c r="P98" s="52" t="str">
        <f t="shared" si="30"/>
        <v>OUI</v>
      </c>
      <c r="Q98" s="52" t="str">
        <f t="shared" si="31"/>
        <v>OUI</v>
      </c>
      <c r="R98" s="52" t="str">
        <f>IF(COUNTIF(CCAM!J81,"*F*"),"OUI","NON")</f>
        <v>OUI</v>
      </c>
      <c r="S98" s="99" t="str">
        <f>IF(COUNTIF(CCAM!J81,"*M*"),"OUI","NON")</f>
        <v>NON</v>
      </c>
      <c r="T98" s="52" t="str">
        <f t="shared" si="32"/>
        <v>OUI</v>
      </c>
      <c r="U98" s="99" t="str">
        <f>IF(COUNTIF(CCAM!K81,"*GS*"),"OUI","NON")</f>
        <v>NON</v>
      </c>
      <c r="V98" s="99" t="str">
        <f>IF(COUNTIF(CCAM!K81,"*VGS*"),"OUI","NON")</f>
        <v>NON</v>
      </c>
      <c r="W98" s="99" t="str">
        <f>IF(COUNTIF(CCAM!J81,"*J*"),"OUI","NON")</f>
        <v>NON</v>
      </c>
      <c r="X98" s="135" t="str">
        <f>IF(COUNTIF(CCAM!J81,"*R*"),"OUI","NON")</f>
        <v>NON</v>
      </c>
      <c r="Y98" s="130">
        <f>CCAM!L81</f>
        <v>0</v>
      </c>
    </row>
    <row r="99" spans="1:25" ht="33" x14ac:dyDescent="0.25">
      <c r="A99" s="87" t="str">
        <f>CCAM!A82</f>
        <v>QAGA002</v>
      </c>
      <c r="B99" s="113" t="str">
        <f>CCAM!B82</f>
        <v>Ablation de plusieurs corps étrangers superficiels de la peau du visage et/ou des mains</v>
      </c>
      <c r="C99" s="110">
        <f>CCAM!C82</f>
        <v>75.86</v>
      </c>
      <c r="D99" s="88">
        <f t="shared" si="15"/>
        <v>53.101999999999997</v>
      </c>
      <c r="E99" s="120">
        <f t="shared" si="16"/>
        <v>22.758000000000003</v>
      </c>
      <c r="F99" s="117" t="str">
        <f t="shared" si="26"/>
        <v>CCAM</v>
      </c>
      <c r="G99" s="89" t="str">
        <f>CCAM!D82</f>
        <v>ADC</v>
      </c>
      <c r="H99" s="89" t="str">
        <f>IF((CCAM!E82)="","",(CCAM!E82))</f>
        <v>Petite chirurgie</v>
      </c>
      <c r="I99" s="89" t="str">
        <f>IF((CCAM!F82)="","",(CCAM!F82))</f>
        <v/>
      </c>
      <c r="J99" s="89" t="str">
        <f>IF((CCAM!G82)="","",(CCAM!G82))</f>
        <v>Visage</v>
      </c>
      <c r="K99" s="127" t="str">
        <f>IF((CCAM!H82)="","",(CCAM!H82))</f>
        <v>Membre supérieur</v>
      </c>
      <c r="L99" s="126" t="str">
        <f t="shared" si="27"/>
        <v>OUI</v>
      </c>
      <c r="M99" s="99" t="str">
        <f t="shared" si="28"/>
        <v>OUI</v>
      </c>
      <c r="N99" s="98" t="str">
        <f>IF((CCAM!I119)="","",(CCAM!I119))</f>
        <v/>
      </c>
      <c r="O99" s="52" t="str">
        <f t="shared" si="29"/>
        <v>OUI</v>
      </c>
      <c r="P99" s="52" t="str">
        <f t="shared" si="30"/>
        <v>OUI</v>
      </c>
      <c r="Q99" s="52" t="str">
        <f t="shared" si="31"/>
        <v>OUI</v>
      </c>
      <c r="R99" s="52" t="str">
        <f>IF(COUNTIF(CCAM!J82,"*F*"),"OUI","NON")</f>
        <v>OUI</v>
      </c>
      <c r="S99" s="99" t="str">
        <f>IF(COUNTIF(CCAM!J82,"*M*"),"OUI","NON")</f>
        <v>NON</v>
      </c>
      <c r="T99" s="52" t="str">
        <f t="shared" si="32"/>
        <v>OUI</v>
      </c>
      <c r="U99" s="99" t="str">
        <f>IF(COUNTIF(CCAM!K82,"*GS*"),"OUI","NON")</f>
        <v>NON</v>
      </c>
      <c r="V99" s="99" t="str">
        <f>IF(COUNTIF(CCAM!K82,"*VGS*"),"OUI","NON")</f>
        <v>NON</v>
      </c>
      <c r="W99" s="99" t="str">
        <f>IF(COUNTIF(CCAM!J82,"*J*"),"OUI","NON")</f>
        <v>NON</v>
      </c>
      <c r="X99" s="135" t="str">
        <f>IF(COUNTIF(CCAM!J82,"*R*"),"OUI","NON")</f>
        <v>NON</v>
      </c>
      <c r="Y99" s="130">
        <f>CCAM!L82</f>
        <v>0</v>
      </c>
    </row>
    <row r="100" spans="1:25" ht="33" x14ac:dyDescent="0.25">
      <c r="A100" s="87" t="str">
        <f>CCAM!A83</f>
        <v>QAGA003</v>
      </c>
      <c r="B100" s="113" t="str">
        <f>CCAM!B83</f>
        <v>Ablation d'un corps étranger superficiel de la peau du visage ou des mains</v>
      </c>
      <c r="C100" s="110">
        <f>CCAM!C83</f>
        <v>47.5</v>
      </c>
      <c r="D100" s="88">
        <f t="shared" si="15"/>
        <v>33.25</v>
      </c>
      <c r="E100" s="120">
        <f t="shared" si="16"/>
        <v>14.25</v>
      </c>
      <c r="F100" s="117" t="str">
        <f t="shared" si="26"/>
        <v>CCAM</v>
      </c>
      <c r="G100" s="89" t="str">
        <f>CCAM!D83</f>
        <v>ADC</v>
      </c>
      <c r="H100" s="89" t="str">
        <f>IF((CCAM!E83)="","",(CCAM!E83))</f>
        <v>Petite chirurgie</v>
      </c>
      <c r="I100" s="89" t="str">
        <f>IF((CCAM!F83)="","",(CCAM!F83))</f>
        <v/>
      </c>
      <c r="J100" s="89" t="str">
        <f>IF((CCAM!G83)="","",(CCAM!G83))</f>
        <v>Visage</v>
      </c>
      <c r="K100" s="127" t="str">
        <f>IF((CCAM!H83)="","",(CCAM!H83))</f>
        <v>Membre supérieur</v>
      </c>
      <c r="L100" s="126" t="str">
        <f t="shared" si="27"/>
        <v>OUI</v>
      </c>
      <c r="M100" s="99" t="str">
        <f t="shared" si="28"/>
        <v>OUI</v>
      </c>
      <c r="N100" s="98" t="str">
        <f>IF((CCAM!I120)="","",(CCAM!I120))</f>
        <v/>
      </c>
      <c r="O100" s="52" t="str">
        <f t="shared" si="29"/>
        <v>OUI</v>
      </c>
      <c r="P100" s="52" t="str">
        <f t="shared" si="30"/>
        <v>OUI</v>
      </c>
      <c r="Q100" s="52" t="str">
        <f t="shared" si="31"/>
        <v>OUI</v>
      </c>
      <c r="R100" s="52" t="str">
        <f>IF(COUNTIF(CCAM!J83,"*F*"),"OUI","NON")</f>
        <v>OUI</v>
      </c>
      <c r="S100" s="99" t="str">
        <f>IF(COUNTIF(CCAM!J83,"*M*"),"OUI","NON")</f>
        <v>NON</v>
      </c>
      <c r="T100" s="52" t="str">
        <f t="shared" si="32"/>
        <v>OUI</v>
      </c>
      <c r="U100" s="99" t="str">
        <f>IF(COUNTIF(CCAM!K83,"*GS*"),"OUI","NON")</f>
        <v>NON</v>
      </c>
      <c r="V100" s="99" t="str">
        <f>IF(COUNTIF(CCAM!K83,"*VGS*"),"OUI","NON")</f>
        <v>NON</v>
      </c>
      <c r="W100" s="99" t="str">
        <f>IF(COUNTIF(CCAM!J83,"*J*"),"OUI","NON")</f>
        <v>NON</v>
      </c>
      <c r="X100" s="135" t="str">
        <f>IF(COUNTIF(CCAM!J83,"*R*"),"OUI","NON")</f>
        <v>NON</v>
      </c>
      <c r="Y100" s="130">
        <f>CCAM!L83</f>
        <v>0</v>
      </c>
    </row>
    <row r="101" spans="1:25" ht="33" x14ac:dyDescent="0.25">
      <c r="A101" s="87" t="str">
        <f>CCAM!A84</f>
        <v>QAGA004</v>
      </c>
      <c r="B101" s="113" t="str">
        <f>CCAM!B84</f>
        <v>Ablation d'un corps étranger profond des tissus mous du visage ou des mains</v>
      </c>
      <c r="C101" s="110">
        <f>CCAM!C84</f>
        <v>80.83</v>
      </c>
      <c r="D101" s="88">
        <f t="shared" si="15"/>
        <v>56.580999999999996</v>
      </c>
      <c r="E101" s="120">
        <f t="shared" si="16"/>
        <v>24.249000000000002</v>
      </c>
      <c r="F101" s="117" t="str">
        <f t="shared" si="26"/>
        <v>CCAM</v>
      </c>
      <c r="G101" s="89" t="str">
        <f>CCAM!D84</f>
        <v>ADC</v>
      </c>
      <c r="H101" s="89" t="str">
        <f>IF((CCAM!E84)="","",(CCAM!E84))</f>
        <v>Petite chirurgie</v>
      </c>
      <c r="I101" s="89" t="str">
        <f>IF((CCAM!F84)="","",(CCAM!F84))</f>
        <v/>
      </c>
      <c r="J101" s="89" t="str">
        <f>IF((CCAM!G84)="","",(CCAM!G84))</f>
        <v>Visage</v>
      </c>
      <c r="K101" s="127" t="str">
        <f>IF((CCAM!H84)="","",(CCAM!H84))</f>
        <v>Membre supérieur</v>
      </c>
      <c r="L101" s="126" t="str">
        <f t="shared" si="27"/>
        <v>OUI</v>
      </c>
      <c r="M101" s="99" t="str">
        <f t="shared" si="28"/>
        <v>OUI</v>
      </c>
      <c r="N101" s="98" t="str">
        <f>IF((CCAM!I121)="","",(CCAM!I121))</f>
        <v/>
      </c>
      <c r="O101" s="52" t="str">
        <f t="shared" si="29"/>
        <v>OUI</v>
      </c>
      <c r="P101" s="52" t="str">
        <f t="shared" si="30"/>
        <v>OUI</v>
      </c>
      <c r="Q101" s="52" t="str">
        <f t="shared" si="31"/>
        <v>OUI</v>
      </c>
      <c r="R101" s="52" t="str">
        <f>IF(COUNTIF(CCAM!J84,"*F*"),"OUI","NON")</f>
        <v>OUI</v>
      </c>
      <c r="S101" s="99" t="str">
        <f>IF(COUNTIF(CCAM!J84,"*M*"),"OUI","NON")</f>
        <v>NON</v>
      </c>
      <c r="T101" s="52" t="str">
        <f t="shared" si="32"/>
        <v>OUI</v>
      </c>
      <c r="U101" s="99" t="str">
        <f>IF(COUNTIF(CCAM!K84,"*GS*"),"OUI","NON")</f>
        <v>NON</v>
      </c>
      <c r="V101" s="99" t="str">
        <f>IF(COUNTIF(CCAM!K84,"*VGS*"),"OUI","NON")</f>
        <v>NON</v>
      </c>
      <c r="W101" s="99" t="str">
        <f>IF(COUNTIF(CCAM!J84,"*J*"),"OUI","NON")</f>
        <v>NON</v>
      </c>
      <c r="X101" s="135" t="str">
        <f>IF(COUNTIF(CCAM!J84,"*R*"),"OUI","NON")</f>
        <v>NON</v>
      </c>
      <c r="Y101" s="130">
        <f>CCAM!L84</f>
        <v>0</v>
      </c>
    </row>
    <row r="102" spans="1:25" ht="18" x14ac:dyDescent="0.25">
      <c r="A102" s="87" t="str">
        <f>CCAM!A85</f>
        <v>BACA008</v>
      </c>
      <c r="B102" s="113" t="str">
        <f>CCAM!B85</f>
        <v xml:space="preserve">Suture de plaie du sourcil </v>
      </c>
      <c r="C102" s="110">
        <f>CCAM!C85</f>
        <v>29.07</v>
      </c>
      <c r="D102" s="88">
        <f t="shared" si="15"/>
        <v>20.349</v>
      </c>
      <c r="E102" s="120">
        <f t="shared" si="16"/>
        <v>8.7210000000000001</v>
      </c>
      <c r="F102" s="117" t="str">
        <f t="shared" si="26"/>
        <v>CCAM</v>
      </c>
      <c r="G102" s="89" t="str">
        <f>CCAM!D85</f>
        <v>ADC</v>
      </c>
      <c r="H102" s="89" t="str">
        <f>IF((CCAM!E85)="","",(CCAM!E85))</f>
        <v>Petite chirurgie</v>
      </c>
      <c r="I102" s="89" t="str">
        <f>IF((CCAM!F85)="","",(CCAM!F85))</f>
        <v/>
      </c>
      <c r="J102" s="89" t="str">
        <f>IF((CCAM!G85)="","",(CCAM!G85))</f>
        <v>Visage</v>
      </c>
      <c r="K102" s="127" t="str">
        <f>IF((CCAM!H85)="","",(CCAM!H85))</f>
        <v/>
      </c>
      <c r="L102" s="126" t="str">
        <f t="shared" si="27"/>
        <v>OUI</v>
      </c>
      <c r="M102" s="99" t="str">
        <f t="shared" si="28"/>
        <v>OUI</v>
      </c>
      <c r="N102" s="98" t="str">
        <f>IF((CCAM!I122)="","",(CCAM!I122))</f>
        <v/>
      </c>
      <c r="O102" s="52" t="str">
        <f t="shared" si="29"/>
        <v>OUI</v>
      </c>
      <c r="P102" s="52" t="str">
        <f t="shared" si="30"/>
        <v>OUI</v>
      </c>
      <c r="Q102" s="52" t="str">
        <f t="shared" si="31"/>
        <v>OUI</v>
      </c>
      <c r="R102" s="52" t="str">
        <f>IF(COUNTIF(CCAM!J85,"*F*"),"OUI","NON")</f>
        <v>OUI</v>
      </c>
      <c r="S102" s="99" t="str">
        <f>IF(COUNTIF(CCAM!J85,"*M*"),"OUI","NON")</f>
        <v>OUI</v>
      </c>
      <c r="T102" s="52" t="str">
        <f t="shared" si="32"/>
        <v>OUI</v>
      </c>
      <c r="U102" s="99" t="str">
        <f>IF(COUNTIF(CCAM!K85,"*GS*"),"OUI","NON")</f>
        <v>NON</v>
      </c>
      <c r="V102" s="99" t="str">
        <f>IF(COUNTIF(CCAM!K85,"*VGS*"),"OUI","NON")</f>
        <v>NON</v>
      </c>
      <c r="W102" s="99" t="str">
        <f>IF(COUNTIF(CCAM!J85,"*J*"),"OUI","NON")</f>
        <v>NON</v>
      </c>
      <c r="X102" s="135" t="str">
        <f>IF(COUNTIF(CCAM!J85,"*R*"),"OUI","NON")</f>
        <v>NON</v>
      </c>
      <c r="Y102" s="130">
        <f>CCAM!L85</f>
        <v>0</v>
      </c>
    </row>
    <row r="103" spans="1:25" ht="18" x14ac:dyDescent="0.25">
      <c r="A103" s="87" t="str">
        <f>CCAM!A86</f>
        <v>BAPA002</v>
      </c>
      <c r="B103" s="113" t="str">
        <f>CCAM!B86</f>
        <v>Incision unilatérale ou bilatérale de collection de paupière</v>
      </c>
      <c r="C103" s="110">
        <f>CCAM!C86</f>
        <v>62.7</v>
      </c>
      <c r="D103" s="88">
        <f t="shared" si="15"/>
        <v>43.89</v>
      </c>
      <c r="E103" s="120">
        <f t="shared" si="16"/>
        <v>18.810000000000002</v>
      </c>
      <c r="F103" s="117" t="str">
        <f t="shared" si="26"/>
        <v>CCAM</v>
      </c>
      <c r="G103" s="89" t="str">
        <f>CCAM!D86</f>
        <v>ADC</v>
      </c>
      <c r="H103" s="89" t="str">
        <f>IF((CCAM!E86)="","",(CCAM!E86))</f>
        <v>Petite chirurgie</v>
      </c>
      <c r="I103" s="89" t="str">
        <f>IF((CCAM!F86)="","",(CCAM!F86))</f>
        <v/>
      </c>
      <c r="J103" s="89" t="str">
        <f>IF((CCAM!G86)="","",(CCAM!G86))</f>
        <v>Visage</v>
      </c>
      <c r="K103" s="127" t="str">
        <f>IF((CCAM!H86)="","",(CCAM!H86))</f>
        <v/>
      </c>
      <c r="L103" s="126" t="str">
        <f t="shared" si="27"/>
        <v>OUI</v>
      </c>
      <c r="M103" s="99" t="str">
        <f t="shared" si="28"/>
        <v>OUI</v>
      </c>
      <c r="N103" s="98" t="str">
        <f>IF((CCAM!I123)="","",(CCAM!I123))</f>
        <v/>
      </c>
      <c r="O103" s="52" t="str">
        <f t="shared" si="29"/>
        <v>OUI</v>
      </c>
      <c r="P103" s="52" t="str">
        <f t="shared" si="30"/>
        <v>OUI</v>
      </c>
      <c r="Q103" s="52" t="str">
        <f t="shared" si="31"/>
        <v>OUI</v>
      </c>
      <c r="R103" s="52" t="str">
        <f>IF(COUNTIF(CCAM!J86,"*F*"),"OUI","NON")</f>
        <v>OUI</v>
      </c>
      <c r="S103" s="99" t="str">
        <f>IF(COUNTIF(CCAM!J86,"*M*"),"OUI","NON")</f>
        <v>NON</v>
      </c>
      <c r="T103" s="52" t="str">
        <f t="shared" si="32"/>
        <v>OUI</v>
      </c>
      <c r="U103" s="99" t="str">
        <f>IF(COUNTIF(CCAM!K86,"*GS*"),"OUI","NON")</f>
        <v>NON</v>
      </c>
      <c r="V103" s="99" t="str">
        <f>IF(COUNTIF(CCAM!K86,"*VGS*"),"OUI","NON")</f>
        <v>NON</v>
      </c>
      <c r="W103" s="99" t="str">
        <f>IF(COUNTIF(CCAM!J86,"*J*"),"OUI","NON")</f>
        <v>NON</v>
      </c>
      <c r="X103" s="135" t="str">
        <f>IF(COUNTIF(CCAM!J86,"*R*"),"OUI","NON")</f>
        <v>NON</v>
      </c>
      <c r="Y103" s="130">
        <f>CCAM!L86</f>
        <v>0</v>
      </c>
    </row>
    <row r="104" spans="1:25" ht="18" x14ac:dyDescent="0.25">
      <c r="A104" s="87" t="str">
        <f>CCAM!A87</f>
        <v>CAJA002</v>
      </c>
      <c r="B104" s="113" t="str">
        <f>CCAM!B87</f>
        <v>Parage et/ou suture de plaie de l'auricule</v>
      </c>
      <c r="C104" s="110">
        <f>CCAM!C87</f>
        <v>46.79</v>
      </c>
      <c r="D104" s="88">
        <f t="shared" si="15"/>
        <v>32.753</v>
      </c>
      <c r="E104" s="120">
        <f t="shared" si="16"/>
        <v>14.036999999999999</v>
      </c>
      <c r="F104" s="117" t="str">
        <f t="shared" si="26"/>
        <v>CCAM</v>
      </c>
      <c r="G104" s="89" t="str">
        <f>CCAM!D87</f>
        <v>ADC</v>
      </c>
      <c r="H104" s="89" t="str">
        <f>IF((CCAM!E87)="","",(CCAM!E87))</f>
        <v>Petite chirurgie</v>
      </c>
      <c r="I104" s="89" t="str">
        <f>IF((CCAM!F87)="","",(CCAM!F87))</f>
        <v/>
      </c>
      <c r="J104" s="89" t="str">
        <f>IF((CCAM!G87)="","",(CCAM!G87))</f>
        <v>Visage</v>
      </c>
      <c r="K104" s="127" t="str">
        <f>IF((CCAM!H87)="","",(CCAM!H87))</f>
        <v/>
      </c>
      <c r="L104" s="126" t="str">
        <f t="shared" si="27"/>
        <v>OUI</v>
      </c>
      <c r="M104" s="99" t="str">
        <f t="shared" si="28"/>
        <v>OUI</v>
      </c>
      <c r="N104" s="98" t="str">
        <f>IF((CCAM!I124)="","",(CCAM!I124))</f>
        <v/>
      </c>
      <c r="O104" s="52" t="str">
        <f t="shared" si="29"/>
        <v>OUI</v>
      </c>
      <c r="P104" s="52" t="str">
        <f t="shared" si="30"/>
        <v>OUI</v>
      </c>
      <c r="Q104" s="52" t="str">
        <f t="shared" si="31"/>
        <v>OUI</v>
      </c>
      <c r="R104" s="52" t="str">
        <f>IF(COUNTIF(CCAM!J87,"*F*"),"OUI","NON")</f>
        <v>OUI</v>
      </c>
      <c r="S104" s="99" t="str">
        <f>IF(COUNTIF(CCAM!J87,"*M*"),"OUI","NON")</f>
        <v>OUI</v>
      </c>
      <c r="T104" s="52" t="str">
        <f t="shared" si="32"/>
        <v>OUI</v>
      </c>
      <c r="U104" s="99" t="str">
        <f>IF(COUNTIF(CCAM!K87,"*GS*"),"OUI","NON")</f>
        <v>NON</v>
      </c>
      <c r="V104" s="99" t="str">
        <f>IF(COUNTIF(CCAM!K87,"*VGS*"),"OUI","NON")</f>
        <v>NON</v>
      </c>
      <c r="W104" s="99" t="str">
        <f>IF(COUNTIF(CCAM!J87,"*J*"),"OUI","NON")</f>
        <v>NON</v>
      </c>
      <c r="X104" s="135" t="str">
        <f>IF(COUNTIF(CCAM!J87,"*R*"),"OUI","NON")</f>
        <v>NON</v>
      </c>
      <c r="Y104" s="130">
        <f>CCAM!L87</f>
        <v>0</v>
      </c>
    </row>
    <row r="105" spans="1:25" ht="18" x14ac:dyDescent="0.25">
      <c r="A105" s="87" t="str">
        <f>CCAM!A88</f>
        <v>GAJA002</v>
      </c>
      <c r="B105" s="113" t="str">
        <f>CCAM!B88</f>
        <v>Parage et/ou suture de plaie du nez</v>
      </c>
      <c r="C105" s="110">
        <f>CCAM!C88</f>
        <v>53.88</v>
      </c>
      <c r="D105" s="88">
        <f t="shared" si="15"/>
        <v>37.716000000000001</v>
      </c>
      <c r="E105" s="120">
        <f t="shared" si="16"/>
        <v>16.164000000000001</v>
      </c>
      <c r="F105" s="117" t="str">
        <f t="shared" si="26"/>
        <v>CCAM</v>
      </c>
      <c r="G105" s="89" t="str">
        <f>CCAM!D88</f>
        <v>ADC</v>
      </c>
      <c r="H105" s="89" t="str">
        <f>IF((CCAM!E88)="","",(CCAM!E88))</f>
        <v>Petite chirurgie</v>
      </c>
      <c r="I105" s="89" t="str">
        <f>IF((CCAM!F88)="","",(CCAM!F88))</f>
        <v/>
      </c>
      <c r="J105" s="89" t="str">
        <f>IF((CCAM!G88)="","",(CCAM!G88))</f>
        <v>Visage</v>
      </c>
      <c r="K105" s="127" t="str">
        <f>IF((CCAM!H88)="","",(CCAM!H88))</f>
        <v/>
      </c>
      <c r="L105" s="126" t="str">
        <f t="shared" si="27"/>
        <v>OUI</v>
      </c>
      <c r="M105" s="99" t="str">
        <f t="shared" si="28"/>
        <v>OUI</v>
      </c>
      <c r="N105" s="98" t="str">
        <f>IF((CCAM!I125)="","",(CCAM!I125))</f>
        <v/>
      </c>
      <c r="O105" s="52" t="str">
        <f t="shared" si="29"/>
        <v>OUI</v>
      </c>
      <c r="P105" s="52" t="str">
        <f t="shared" si="30"/>
        <v>OUI</v>
      </c>
      <c r="Q105" s="52" t="str">
        <f t="shared" si="31"/>
        <v>OUI</v>
      </c>
      <c r="R105" s="52" t="str">
        <f>IF(COUNTIF(CCAM!J88,"*F*"),"OUI","NON")</f>
        <v>OUI</v>
      </c>
      <c r="S105" s="99" t="str">
        <f>IF(COUNTIF(CCAM!J88,"*M*"),"OUI","NON")</f>
        <v>OUI</v>
      </c>
      <c r="T105" s="52" t="str">
        <f t="shared" si="32"/>
        <v>OUI</v>
      </c>
      <c r="U105" s="99" t="str">
        <f>IF(COUNTIF(CCAM!K88,"*GS*"),"OUI","NON")</f>
        <v>NON</v>
      </c>
      <c r="V105" s="99" t="str">
        <f>IF(COUNTIF(CCAM!K88,"*VGS*"),"OUI","NON")</f>
        <v>NON</v>
      </c>
      <c r="W105" s="99" t="str">
        <f>IF(COUNTIF(CCAM!J88,"*J*"),"OUI","NON")</f>
        <v>NON</v>
      </c>
      <c r="X105" s="135" t="str">
        <f>IF(COUNTIF(CCAM!J88,"*R*"),"OUI","NON")</f>
        <v>NON</v>
      </c>
      <c r="Y105" s="130">
        <f>CCAM!L88</f>
        <v>0</v>
      </c>
    </row>
    <row r="106" spans="1:25" ht="18" x14ac:dyDescent="0.25">
      <c r="A106" s="87" t="str">
        <f>CCAM!A89</f>
        <v>HAJA003</v>
      </c>
      <c r="B106" s="113" t="str">
        <f>CCAM!B89</f>
        <v>Parage et/ou suture de plaie cutanée non transfixiante de lèvre</v>
      </c>
      <c r="C106" s="110">
        <f>CCAM!C89</f>
        <v>34.03</v>
      </c>
      <c r="D106" s="88">
        <f t="shared" si="15"/>
        <v>23.820999999999998</v>
      </c>
      <c r="E106" s="120">
        <f t="shared" si="16"/>
        <v>10.209000000000003</v>
      </c>
      <c r="F106" s="117" t="str">
        <f t="shared" si="26"/>
        <v>CCAM</v>
      </c>
      <c r="G106" s="89" t="str">
        <f>CCAM!D89</f>
        <v>ADC</v>
      </c>
      <c r="H106" s="89" t="str">
        <f>IF((CCAM!E89)="","",(CCAM!E89))</f>
        <v>Petite chirurgie</v>
      </c>
      <c r="I106" s="89" t="str">
        <f>IF((CCAM!F89)="","",(CCAM!F89))</f>
        <v/>
      </c>
      <c r="J106" s="89" t="str">
        <f>IF((CCAM!G89)="","",(CCAM!G89))</f>
        <v>Visage</v>
      </c>
      <c r="K106" s="127" t="str">
        <f>IF((CCAM!H89)="","",(CCAM!H89))</f>
        <v/>
      </c>
      <c r="L106" s="126" t="str">
        <f t="shared" si="27"/>
        <v>OUI</v>
      </c>
      <c r="M106" s="99" t="str">
        <f t="shared" si="28"/>
        <v>OUI</v>
      </c>
      <c r="N106" s="98" t="str">
        <f>IF((CCAM!I126)="","",(CCAM!I126))</f>
        <v/>
      </c>
      <c r="O106" s="52" t="str">
        <f t="shared" si="29"/>
        <v>OUI</v>
      </c>
      <c r="P106" s="52" t="str">
        <f t="shared" si="30"/>
        <v>OUI</v>
      </c>
      <c r="Q106" s="52" t="str">
        <f t="shared" si="31"/>
        <v>OUI</v>
      </c>
      <c r="R106" s="52" t="str">
        <f>IF(COUNTIF(CCAM!J89,"*F*"),"OUI","NON")</f>
        <v>OUI</v>
      </c>
      <c r="S106" s="99" t="str">
        <f>IF(COUNTIF(CCAM!J89,"*M*"),"OUI","NON")</f>
        <v>OUI</v>
      </c>
      <c r="T106" s="52" t="str">
        <f t="shared" si="32"/>
        <v>OUI</v>
      </c>
      <c r="U106" s="99" t="str">
        <f>IF(COUNTIF(CCAM!K89,"*GS*"),"OUI","NON")</f>
        <v>NON</v>
      </c>
      <c r="V106" s="99" t="str">
        <f>IF(COUNTIF(CCAM!K89,"*VGS*"),"OUI","NON")</f>
        <v>NON</v>
      </c>
      <c r="W106" s="99" t="str">
        <f>IF(COUNTIF(CCAM!J89,"*J*"),"OUI","NON")</f>
        <v>NON</v>
      </c>
      <c r="X106" s="135" t="str">
        <f>IF(COUNTIF(CCAM!J89,"*R*"),"OUI","NON")</f>
        <v>NON</v>
      </c>
      <c r="Y106" s="130">
        <f>CCAM!L89</f>
        <v>0</v>
      </c>
    </row>
    <row r="107" spans="1:25" ht="18" x14ac:dyDescent="0.25">
      <c r="A107" s="87" t="str">
        <f>CCAM!A90</f>
        <v>HAJA006</v>
      </c>
      <c r="B107" s="113" t="str">
        <f>CCAM!B90</f>
        <v>Parage et/ou suture de plaie transfixiante de lèvre</v>
      </c>
      <c r="C107" s="110">
        <f>CCAM!C90</f>
        <v>55.3</v>
      </c>
      <c r="D107" s="88">
        <f t="shared" si="15"/>
        <v>38.709999999999994</v>
      </c>
      <c r="E107" s="120">
        <f t="shared" si="16"/>
        <v>16.590000000000003</v>
      </c>
      <c r="F107" s="117" t="str">
        <f t="shared" si="26"/>
        <v>CCAM</v>
      </c>
      <c r="G107" s="89" t="str">
        <f>CCAM!D90</f>
        <v>ADC</v>
      </c>
      <c r="H107" s="89" t="str">
        <f>IF((CCAM!E90)="","",(CCAM!E90))</f>
        <v>Petite chirurgie</v>
      </c>
      <c r="I107" s="89" t="str">
        <f>IF((CCAM!F90)="","",(CCAM!F90))</f>
        <v/>
      </c>
      <c r="J107" s="89" t="str">
        <f>IF((CCAM!G90)="","",(CCAM!G90))</f>
        <v>Visage</v>
      </c>
      <c r="K107" s="127" t="str">
        <f>IF((CCAM!H90)="","",(CCAM!H90))</f>
        <v/>
      </c>
      <c r="L107" s="126" t="str">
        <f t="shared" si="27"/>
        <v>OUI</v>
      </c>
      <c r="M107" s="99" t="str">
        <f t="shared" si="28"/>
        <v>OUI</v>
      </c>
      <c r="N107" s="98" t="str">
        <f>IF((CCAM!I127)="","",(CCAM!I127))</f>
        <v/>
      </c>
      <c r="O107" s="52" t="str">
        <f t="shared" si="29"/>
        <v>OUI</v>
      </c>
      <c r="P107" s="52" t="str">
        <f t="shared" si="30"/>
        <v>OUI</v>
      </c>
      <c r="Q107" s="52" t="str">
        <f t="shared" si="31"/>
        <v>OUI</v>
      </c>
      <c r="R107" s="52" t="str">
        <f>IF(COUNTIF(CCAM!J90,"*F*"),"OUI","NON")</f>
        <v>OUI</v>
      </c>
      <c r="S107" s="99" t="str">
        <f>IF(COUNTIF(CCAM!J90,"*M*"),"OUI","NON")</f>
        <v>OUI</v>
      </c>
      <c r="T107" s="52" t="str">
        <f t="shared" si="32"/>
        <v>OUI</v>
      </c>
      <c r="U107" s="99" t="str">
        <f>IF(COUNTIF(CCAM!K90,"*GS*"),"OUI","NON")</f>
        <v>NON</v>
      </c>
      <c r="V107" s="99" t="str">
        <f>IF(COUNTIF(CCAM!K90,"*VGS*"),"OUI","NON")</f>
        <v>NON</v>
      </c>
      <c r="W107" s="99" t="str">
        <f>IF(COUNTIF(CCAM!J90,"*J*"),"OUI","NON")</f>
        <v>NON</v>
      </c>
      <c r="X107" s="135" t="str">
        <f>IF(COUNTIF(CCAM!J90,"*R*"),"OUI","NON")</f>
        <v>NON</v>
      </c>
      <c r="Y107" s="130">
        <f>CCAM!L90</f>
        <v>0</v>
      </c>
    </row>
    <row r="108" spans="1:25" ht="18" x14ac:dyDescent="0.25">
      <c r="A108" s="87" t="str">
        <f>CCAM!A91</f>
        <v>QAJA002</v>
      </c>
      <c r="B108" s="113" t="str">
        <f>CCAM!B91</f>
        <v>Parage et/ou suture de plaie superﬁcielle de la face de plus de 10 cm</v>
      </c>
      <c r="C108" s="110">
        <f>CCAM!C91</f>
        <v>82.95</v>
      </c>
      <c r="D108" s="88">
        <f t="shared" si="15"/>
        <v>58.064999999999998</v>
      </c>
      <c r="E108" s="120">
        <f t="shared" si="16"/>
        <v>24.885000000000005</v>
      </c>
      <c r="F108" s="117" t="str">
        <f t="shared" si="26"/>
        <v>CCAM</v>
      </c>
      <c r="G108" s="89" t="str">
        <f>CCAM!D91</f>
        <v>ADC</v>
      </c>
      <c r="H108" s="89" t="str">
        <f>IF((CCAM!E91)="","",(CCAM!E91))</f>
        <v>Petite chirurgie</v>
      </c>
      <c r="I108" s="89" t="str">
        <f>IF((CCAM!F91)="","",(CCAM!F91))</f>
        <v/>
      </c>
      <c r="J108" s="89" t="str">
        <f>IF((CCAM!G91)="","",(CCAM!G91))</f>
        <v>Visage</v>
      </c>
      <c r="K108" s="127" t="str">
        <f>IF((CCAM!H91)="","",(CCAM!H91))</f>
        <v/>
      </c>
      <c r="L108" s="126" t="str">
        <f t="shared" si="27"/>
        <v>OUI</v>
      </c>
      <c r="M108" s="99" t="str">
        <f t="shared" si="28"/>
        <v>OUI</v>
      </c>
      <c r="N108" s="98" t="str">
        <f>IF((CCAM!I128)="","",(CCAM!I128))</f>
        <v/>
      </c>
      <c r="O108" s="52" t="str">
        <f t="shared" si="29"/>
        <v>OUI</v>
      </c>
      <c r="P108" s="52" t="str">
        <f t="shared" si="30"/>
        <v>OUI</v>
      </c>
      <c r="Q108" s="52" t="str">
        <f t="shared" si="31"/>
        <v>OUI</v>
      </c>
      <c r="R108" s="52" t="str">
        <f>IF(COUNTIF(CCAM!J91,"*F*"),"OUI","NON")</f>
        <v>OUI</v>
      </c>
      <c r="S108" s="99" t="str">
        <f>IF(COUNTIF(CCAM!J91,"*M*"),"OUI","NON")</f>
        <v>OUI</v>
      </c>
      <c r="T108" s="52" t="str">
        <f t="shared" si="32"/>
        <v>OUI</v>
      </c>
      <c r="U108" s="99" t="str">
        <f>IF(COUNTIF(CCAM!K91,"*GS*"),"OUI","NON")</f>
        <v>NON</v>
      </c>
      <c r="V108" s="99" t="str">
        <f>IF(COUNTIF(CCAM!K91,"*VGS*"),"OUI","NON")</f>
        <v>NON</v>
      </c>
      <c r="W108" s="99" t="str">
        <f>IF(COUNTIF(CCAM!J91,"*J*"),"OUI","NON")</f>
        <v>NON</v>
      </c>
      <c r="X108" s="135" t="str">
        <f>IF(COUNTIF(CCAM!J91,"*R*"),"OUI","NON")</f>
        <v>NON</v>
      </c>
      <c r="Y108" s="130" t="str">
        <f>CCAM!L91</f>
        <v>Parage et/ou suture de plaie superﬁcielle de la peau de la face de plus de 10 cm de grand axe</v>
      </c>
    </row>
    <row r="109" spans="1:25" ht="18" x14ac:dyDescent="0.25">
      <c r="A109" s="87" t="str">
        <f>CCAM!A92</f>
        <v>QAJA004</v>
      </c>
      <c r="B109" s="113" t="str">
        <f>CCAM!B92</f>
        <v>Parage et/ou suture de plaie profonde de la face de moins de 3 cm</v>
      </c>
      <c r="C109" s="110">
        <f>CCAM!C92</f>
        <v>62.7</v>
      </c>
      <c r="D109" s="88">
        <f t="shared" si="15"/>
        <v>43.89</v>
      </c>
      <c r="E109" s="120">
        <f t="shared" si="16"/>
        <v>18.810000000000002</v>
      </c>
      <c r="F109" s="117" t="str">
        <f t="shared" si="26"/>
        <v>CCAM</v>
      </c>
      <c r="G109" s="89" t="str">
        <f>CCAM!D92</f>
        <v>ADC</v>
      </c>
      <c r="H109" s="89" t="str">
        <f>IF((CCAM!E92)="","",(CCAM!E92))</f>
        <v>Petite chirurgie</v>
      </c>
      <c r="I109" s="89" t="str">
        <f>IF((CCAM!F92)="","",(CCAM!F92))</f>
        <v/>
      </c>
      <c r="J109" s="89" t="str">
        <f>IF((CCAM!G92)="","",(CCAM!G92))</f>
        <v>Visage</v>
      </c>
      <c r="K109" s="127" t="str">
        <f>IF((CCAM!H92)="","",(CCAM!H92))</f>
        <v/>
      </c>
      <c r="L109" s="126" t="str">
        <f t="shared" si="27"/>
        <v>OUI</v>
      </c>
      <c r="M109" s="99" t="str">
        <f t="shared" si="28"/>
        <v>OUI</v>
      </c>
      <c r="N109" s="98" t="str">
        <f>IF((CCAM!I129)="","",(CCAM!I129))</f>
        <v/>
      </c>
      <c r="O109" s="52" t="str">
        <f t="shared" si="29"/>
        <v>OUI</v>
      </c>
      <c r="P109" s="52" t="str">
        <f t="shared" si="30"/>
        <v>OUI</v>
      </c>
      <c r="Q109" s="52" t="str">
        <f t="shared" si="31"/>
        <v>OUI</v>
      </c>
      <c r="R109" s="52" t="str">
        <f>IF(COUNTIF(CCAM!J92,"*F*"),"OUI","NON")</f>
        <v>OUI</v>
      </c>
      <c r="S109" s="99" t="str">
        <f>IF(COUNTIF(CCAM!J92,"*M*"),"OUI","NON")</f>
        <v>OUI</v>
      </c>
      <c r="T109" s="52" t="str">
        <f t="shared" si="32"/>
        <v>OUI</v>
      </c>
      <c r="U109" s="99" t="str">
        <f>IF(COUNTIF(CCAM!K92,"*GS*"),"OUI","NON")</f>
        <v>NON</v>
      </c>
      <c r="V109" s="99" t="str">
        <f>IF(COUNTIF(CCAM!K92,"*VGS*"),"OUI","NON")</f>
        <v>NON</v>
      </c>
      <c r="W109" s="99" t="str">
        <f>IF(COUNTIF(CCAM!J92,"*J*"),"OUI","NON")</f>
        <v>NON</v>
      </c>
      <c r="X109" s="135" t="str">
        <f>IF(COUNTIF(CCAM!J92,"*R*"),"OUI","NON")</f>
        <v>NON</v>
      </c>
      <c r="Y109" s="130" t="str">
        <f>CCAM!L92</f>
        <v>Parage et/ou suture de plaie profonde de la peau et des tissus mous de la face de moins de 3 cm de grand axe</v>
      </c>
    </row>
    <row r="110" spans="1:25" ht="18" x14ac:dyDescent="0.25">
      <c r="A110" s="87" t="str">
        <f>CCAM!A93</f>
        <v>QAJA005</v>
      </c>
      <c r="B110" s="113" t="str">
        <f>CCAM!B93</f>
        <v>Parage et/ou suture de plaie superﬁcielle de la face de 3 cm à 10 cm</v>
      </c>
      <c r="C110" s="110">
        <f>CCAM!C93</f>
        <v>74.45</v>
      </c>
      <c r="D110" s="88">
        <f t="shared" si="15"/>
        <v>52.115000000000002</v>
      </c>
      <c r="E110" s="120">
        <f t="shared" si="16"/>
        <v>22.335000000000001</v>
      </c>
      <c r="F110" s="117" t="str">
        <f t="shared" si="26"/>
        <v>CCAM</v>
      </c>
      <c r="G110" s="89" t="str">
        <f>CCAM!D93</f>
        <v>ADC</v>
      </c>
      <c r="H110" s="89" t="str">
        <f>IF((CCAM!E93)="","",(CCAM!E93))</f>
        <v>Petite chirurgie</v>
      </c>
      <c r="I110" s="89" t="str">
        <f>IF((CCAM!F93)="","",(CCAM!F93))</f>
        <v/>
      </c>
      <c r="J110" s="89" t="str">
        <f>IF((CCAM!G93)="","",(CCAM!G93))</f>
        <v>Visage</v>
      </c>
      <c r="K110" s="127" t="str">
        <f>IF((CCAM!H93)="","",(CCAM!H93))</f>
        <v/>
      </c>
      <c r="L110" s="126" t="str">
        <f t="shared" si="27"/>
        <v>OUI</v>
      </c>
      <c r="M110" s="99" t="str">
        <f t="shared" si="28"/>
        <v>OUI</v>
      </c>
      <c r="N110" s="98" t="str">
        <f>IF((CCAM!I130)="","",(CCAM!I130))</f>
        <v/>
      </c>
      <c r="O110" s="52" t="str">
        <f t="shared" si="29"/>
        <v>OUI</v>
      </c>
      <c r="P110" s="52" t="str">
        <f t="shared" si="30"/>
        <v>OUI</v>
      </c>
      <c r="Q110" s="52" t="str">
        <f t="shared" si="31"/>
        <v>OUI</v>
      </c>
      <c r="R110" s="52" t="str">
        <f>IF(COUNTIF(CCAM!J93,"*F*"),"OUI","NON")</f>
        <v>OUI</v>
      </c>
      <c r="S110" s="99" t="str">
        <f>IF(COUNTIF(CCAM!J93,"*M*"),"OUI","NON")</f>
        <v>OUI</v>
      </c>
      <c r="T110" s="52" t="str">
        <f t="shared" si="32"/>
        <v>OUI</v>
      </c>
      <c r="U110" s="99" t="str">
        <f>IF(COUNTIF(CCAM!K93,"*GS*"),"OUI","NON")</f>
        <v>NON</v>
      </c>
      <c r="V110" s="99" t="str">
        <f>IF(COUNTIF(CCAM!K93,"*VGS*"),"OUI","NON")</f>
        <v>NON</v>
      </c>
      <c r="W110" s="99" t="str">
        <f>IF(COUNTIF(CCAM!J93,"*J*"),"OUI","NON")</f>
        <v>NON</v>
      </c>
      <c r="X110" s="135" t="str">
        <f>IF(COUNTIF(CCAM!J93,"*R*"),"OUI","NON")</f>
        <v>NON</v>
      </c>
      <c r="Y110" s="130" t="str">
        <f>CCAM!L93</f>
        <v>Parage et/ou suture de plaie superﬁcielle de la peau de la face de 3 cm à 10 cm de grand axe</v>
      </c>
    </row>
    <row r="111" spans="1:25" ht="18" x14ac:dyDescent="0.25">
      <c r="A111" s="87" t="str">
        <f>CCAM!A94</f>
        <v>QAJA006</v>
      </c>
      <c r="B111" s="113" t="str">
        <f>CCAM!B94</f>
        <v>Parage et/ou suture de plaie profonde de la face de 3 cm à 10 cm</v>
      </c>
      <c r="C111" s="110">
        <f>CCAM!C94</f>
        <v>95.01</v>
      </c>
      <c r="D111" s="88">
        <f t="shared" si="15"/>
        <v>66.507000000000005</v>
      </c>
      <c r="E111" s="120">
        <f t="shared" si="16"/>
        <v>28.503</v>
      </c>
      <c r="F111" s="117" t="str">
        <f t="shared" si="26"/>
        <v>CCAM</v>
      </c>
      <c r="G111" s="89" t="str">
        <f>CCAM!D94</f>
        <v>ADC</v>
      </c>
      <c r="H111" s="89" t="str">
        <f>IF((CCAM!E94)="","",(CCAM!E94))</f>
        <v>Petite chirurgie</v>
      </c>
      <c r="I111" s="89" t="str">
        <f>IF((CCAM!F94)="","",(CCAM!F94))</f>
        <v/>
      </c>
      <c r="J111" s="89" t="str">
        <f>IF((CCAM!G94)="","",(CCAM!G94))</f>
        <v>Visage</v>
      </c>
      <c r="K111" s="127" t="str">
        <f>IF((CCAM!H94)="","",(CCAM!H94))</f>
        <v/>
      </c>
      <c r="L111" s="126" t="str">
        <f t="shared" si="27"/>
        <v>OUI</v>
      </c>
      <c r="M111" s="99" t="str">
        <f t="shared" si="28"/>
        <v>OUI</v>
      </c>
      <c r="N111" s="98" t="str">
        <f>IF((CCAM!I131)="","",(CCAM!I131))</f>
        <v/>
      </c>
      <c r="O111" s="52" t="str">
        <f t="shared" si="29"/>
        <v>OUI</v>
      </c>
      <c r="P111" s="52" t="str">
        <f t="shared" si="30"/>
        <v>OUI</v>
      </c>
      <c r="Q111" s="52" t="str">
        <f t="shared" si="31"/>
        <v>OUI</v>
      </c>
      <c r="R111" s="52" t="str">
        <f>IF(COUNTIF(CCAM!J94,"*F*"),"OUI","NON")</f>
        <v>OUI</v>
      </c>
      <c r="S111" s="99" t="str">
        <f>IF(COUNTIF(CCAM!J94,"*M*"),"OUI","NON")</f>
        <v>OUI</v>
      </c>
      <c r="T111" s="52" t="str">
        <f t="shared" si="32"/>
        <v>OUI</v>
      </c>
      <c r="U111" s="99" t="str">
        <f>IF(COUNTIF(CCAM!K94,"*GS*"),"OUI","NON")</f>
        <v>NON</v>
      </c>
      <c r="V111" s="99" t="str">
        <f>IF(COUNTIF(CCAM!K94,"*VGS*"),"OUI","NON")</f>
        <v>NON</v>
      </c>
      <c r="W111" s="99" t="str">
        <f>IF(COUNTIF(CCAM!J94,"*J*"),"OUI","NON")</f>
        <v>NON</v>
      </c>
      <c r="X111" s="135" t="str">
        <f>IF(COUNTIF(CCAM!J94,"*R*"),"OUI","NON")</f>
        <v>NON</v>
      </c>
      <c r="Y111" s="130" t="str">
        <f>CCAM!L94</f>
        <v>Parage et/ou suture de plaie profonde de la peau et des tissus mous de la face de 3 cm à 10 cm de grand axe</v>
      </c>
    </row>
    <row r="112" spans="1:25" ht="18" x14ac:dyDescent="0.25">
      <c r="A112" s="87" t="str">
        <f>CCAM!A95</f>
        <v>QAJA012</v>
      </c>
      <c r="B112" s="113" t="str">
        <f>CCAM!B95</f>
        <v>Parage et/ou suture de plaie profonde de la face de plus de 10 cm</v>
      </c>
      <c r="C112" s="110">
        <f>CCAM!C95</f>
        <v>120.53</v>
      </c>
      <c r="D112" s="88">
        <f t="shared" si="15"/>
        <v>84.370999999999995</v>
      </c>
      <c r="E112" s="120">
        <f t="shared" si="16"/>
        <v>36.159000000000006</v>
      </c>
      <c r="F112" s="117" t="str">
        <f t="shared" si="26"/>
        <v>CCAM</v>
      </c>
      <c r="G112" s="89" t="str">
        <f>CCAM!D95</f>
        <v>ADC</v>
      </c>
      <c r="H112" s="89" t="str">
        <f>IF((CCAM!E95)="","",(CCAM!E95))</f>
        <v>Petite chirurgie</v>
      </c>
      <c r="I112" s="89" t="str">
        <f>IF((CCAM!F95)="","",(CCAM!F95))</f>
        <v/>
      </c>
      <c r="J112" s="89" t="str">
        <f>IF((CCAM!G95)="","",(CCAM!G95))</f>
        <v>Visage</v>
      </c>
      <c r="K112" s="127" t="str">
        <f>IF((CCAM!H95)="","",(CCAM!H95))</f>
        <v/>
      </c>
      <c r="L112" s="126" t="str">
        <f t="shared" si="27"/>
        <v>OUI</v>
      </c>
      <c r="M112" s="99" t="str">
        <f t="shared" si="28"/>
        <v>OUI</v>
      </c>
      <c r="N112" s="98" t="str">
        <f>IF((CCAM!I132)="","",(CCAM!I132))</f>
        <v/>
      </c>
      <c r="O112" s="52" t="str">
        <f t="shared" si="29"/>
        <v>OUI</v>
      </c>
      <c r="P112" s="52" t="str">
        <f t="shared" si="30"/>
        <v>OUI</v>
      </c>
      <c r="Q112" s="52" t="str">
        <f t="shared" si="31"/>
        <v>OUI</v>
      </c>
      <c r="R112" s="52" t="str">
        <f>IF(COUNTIF(CCAM!J95,"*F*"),"OUI","NON")</f>
        <v>OUI</v>
      </c>
      <c r="S112" s="99" t="str">
        <f>IF(COUNTIF(CCAM!J95,"*M*"),"OUI","NON")</f>
        <v>OUI</v>
      </c>
      <c r="T112" s="52" t="str">
        <f t="shared" si="32"/>
        <v>OUI</v>
      </c>
      <c r="U112" s="99" t="str">
        <f>IF(COUNTIF(CCAM!K95,"*GS*"),"OUI","NON")</f>
        <v>NON</v>
      </c>
      <c r="V112" s="99" t="str">
        <f>IF(COUNTIF(CCAM!K95,"*VGS*"),"OUI","NON")</f>
        <v>NON</v>
      </c>
      <c r="W112" s="99" t="str">
        <f>IF(COUNTIF(CCAM!J95,"*J*"),"OUI","NON")</f>
        <v>OUI</v>
      </c>
      <c r="X112" s="135" t="str">
        <f>IF(COUNTIF(CCAM!J95,"*R*"),"OUI","NON")</f>
        <v>NON</v>
      </c>
      <c r="Y112" s="130" t="str">
        <f>CCAM!L95</f>
        <v>Parage et/ou suture de plaie profonde de la peau et des tissus mous de la face de plus de 10 cm de grand axe</v>
      </c>
    </row>
    <row r="113" spans="1:25" ht="18" x14ac:dyDescent="0.25">
      <c r="A113" s="87" t="str">
        <f>CCAM!A96</f>
        <v>QAJA013</v>
      </c>
      <c r="B113" s="113" t="str">
        <f>CCAM!B96</f>
        <v>Parage et/ou suture de plaie superﬁcielle de la face de moins de 3 cm</v>
      </c>
      <c r="C113" s="110">
        <f>CCAM!C96</f>
        <v>31.35</v>
      </c>
      <c r="D113" s="88">
        <f t="shared" si="15"/>
        <v>21.945</v>
      </c>
      <c r="E113" s="120">
        <f t="shared" si="16"/>
        <v>9.4050000000000011</v>
      </c>
      <c r="F113" s="117" t="str">
        <f t="shared" si="26"/>
        <v>CCAM</v>
      </c>
      <c r="G113" s="89" t="str">
        <f>CCAM!D96</f>
        <v>ADC</v>
      </c>
      <c r="H113" s="89" t="str">
        <f>IF((CCAM!E96)="","",(CCAM!E96))</f>
        <v>Petite chirurgie</v>
      </c>
      <c r="I113" s="89" t="str">
        <f>IF((CCAM!F96)="","",(CCAM!F96))</f>
        <v/>
      </c>
      <c r="J113" s="89" t="str">
        <f>IF((CCAM!G96)="","",(CCAM!G96))</f>
        <v>Visage</v>
      </c>
      <c r="K113" s="127" t="str">
        <f>IF((CCAM!H96)="","",(CCAM!H96))</f>
        <v/>
      </c>
      <c r="L113" s="126" t="str">
        <f t="shared" si="27"/>
        <v>OUI</v>
      </c>
      <c r="M113" s="99" t="str">
        <f t="shared" si="28"/>
        <v>OUI</v>
      </c>
      <c r="N113" s="98" t="str">
        <f>IF((CCAM!I133)="","",(CCAM!I133))</f>
        <v/>
      </c>
      <c r="O113" s="52" t="str">
        <f t="shared" si="29"/>
        <v>OUI</v>
      </c>
      <c r="P113" s="52" t="str">
        <f t="shared" si="30"/>
        <v>OUI</v>
      </c>
      <c r="Q113" s="52" t="str">
        <f t="shared" si="31"/>
        <v>OUI</v>
      </c>
      <c r="R113" s="52" t="str">
        <f>IF(COUNTIF(CCAM!J96,"*F*"),"OUI","NON")</f>
        <v>OUI</v>
      </c>
      <c r="S113" s="99" t="str">
        <f>IF(COUNTIF(CCAM!J96,"*M*"),"OUI","NON")</f>
        <v>OUI</v>
      </c>
      <c r="T113" s="52" t="str">
        <f t="shared" si="32"/>
        <v>OUI</v>
      </c>
      <c r="U113" s="99" t="str">
        <f>IF(COUNTIF(CCAM!K96,"*GS*"),"OUI","NON")</f>
        <v>NON</v>
      </c>
      <c r="V113" s="99" t="str">
        <f>IF(COUNTIF(CCAM!K96,"*VGS*"),"OUI","NON")</f>
        <v>NON</v>
      </c>
      <c r="W113" s="99" t="str">
        <f>IF(COUNTIF(CCAM!J96,"*J*"),"OUI","NON")</f>
        <v>NON</v>
      </c>
      <c r="X113" s="135" t="str">
        <f>IF(COUNTIF(CCAM!J96,"*R*"),"OUI","NON")</f>
        <v>NON</v>
      </c>
      <c r="Y113" s="130" t="str">
        <f>CCAM!L96</f>
        <v>Parage et/ou suture de plaie superﬁcielle de la peau de la face de moins de 3 cm de grand axe</v>
      </c>
    </row>
    <row r="114" spans="1:25" ht="18" x14ac:dyDescent="0.25">
      <c r="A114" s="87" t="str">
        <f>CCAM!A97</f>
        <v>EGJA001</v>
      </c>
      <c r="B114" s="113" t="str">
        <f>CCAM!B97</f>
        <v>Évacuation d'une thrombose hémorroïdaire externe</v>
      </c>
      <c r="C114" s="110">
        <f>CCAM!C97</f>
        <v>62.7</v>
      </c>
      <c r="D114" s="88">
        <f t="shared" si="15"/>
        <v>43.89</v>
      </c>
      <c r="E114" s="120">
        <f t="shared" si="16"/>
        <v>18.810000000000002</v>
      </c>
      <c r="F114" s="117" t="str">
        <f t="shared" si="26"/>
        <v>CCAM</v>
      </c>
      <c r="G114" s="89" t="str">
        <f>CCAM!D97</f>
        <v>ADC</v>
      </c>
      <c r="H114" s="89" t="str">
        <f>IF((CCAM!E97)="","",(CCAM!E97))</f>
        <v>Petite chirurgie</v>
      </c>
      <c r="I114" s="89" t="str">
        <f>IF((CCAM!F97)="","",(CCAM!F97))</f>
        <v/>
      </c>
      <c r="J114" s="89" t="str">
        <f>IF((CCAM!G97)="","",(CCAM!G97))</f>
        <v/>
      </c>
      <c r="K114" s="127" t="str">
        <f>IF((CCAM!H97)="","",(CCAM!H97))</f>
        <v/>
      </c>
      <c r="L114" s="126" t="str">
        <f t="shared" si="27"/>
        <v>OUI</v>
      </c>
      <c r="M114" s="99" t="str">
        <f t="shared" si="28"/>
        <v>OUI</v>
      </c>
      <c r="N114" s="98" t="str">
        <f>IF((CCAM!I134)="","",(CCAM!I134))</f>
        <v/>
      </c>
      <c r="O114" s="52" t="str">
        <f t="shared" si="29"/>
        <v>OUI</v>
      </c>
      <c r="P114" s="52" t="str">
        <f t="shared" si="30"/>
        <v>OUI</v>
      </c>
      <c r="Q114" s="52" t="str">
        <f t="shared" si="31"/>
        <v>OUI</v>
      </c>
      <c r="R114" s="52" t="str">
        <f>IF(COUNTIF(CCAM!J97,"*F*"),"OUI","NON")</f>
        <v>OUI</v>
      </c>
      <c r="S114" s="99" t="str">
        <f>IF(COUNTIF(CCAM!J97,"*M*"),"OUI","NON")</f>
        <v>NON</v>
      </c>
      <c r="T114" s="52" t="str">
        <f t="shared" si="32"/>
        <v>OUI</v>
      </c>
      <c r="U114" s="99" t="str">
        <f>IF(COUNTIF(CCAM!K97,"*GS*"),"OUI","NON")</f>
        <v>NON</v>
      </c>
      <c r="V114" s="99" t="str">
        <f>IF(COUNTIF(CCAM!K97,"*VGS*"),"OUI","NON")</f>
        <v>NON</v>
      </c>
      <c r="W114" s="99" t="str">
        <f>IF(COUNTIF(CCAM!J97,"*J*"),"OUI","NON")</f>
        <v>NON</v>
      </c>
      <c r="X114" s="135" t="str">
        <f>IF(COUNTIF(CCAM!J97,"*R*"),"OUI","NON")</f>
        <v>NON</v>
      </c>
      <c r="Y114" s="130">
        <f>CCAM!L97</f>
        <v>0</v>
      </c>
    </row>
    <row r="115" spans="1:25" ht="34.5" x14ac:dyDescent="0.25">
      <c r="A115" s="87" t="str">
        <f>CCAM!A98</f>
        <v>QZGA003</v>
      </c>
      <c r="B115" s="113" t="str">
        <f>CCAM!B98</f>
        <v>Ablation d'un corps étranger profond des tissus mous, en dehors du visage et des mains</v>
      </c>
      <c r="C115" s="110">
        <f>CCAM!C98</f>
        <v>60.27</v>
      </c>
      <c r="D115" s="88">
        <f t="shared" si="15"/>
        <v>42.189</v>
      </c>
      <c r="E115" s="120">
        <f t="shared" si="16"/>
        <v>18.081000000000003</v>
      </c>
      <c r="F115" s="117" t="str">
        <f t="shared" si="26"/>
        <v>CCAM</v>
      </c>
      <c r="G115" s="89" t="str">
        <f>CCAM!D98</f>
        <v>ADC</v>
      </c>
      <c r="H115" s="89" t="str">
        <f>IF((CCAM!E98)="","",(CCAM!E98))</f>
        <v>Petite chirurgie</v>
      </c>
      <c r="I115" s="89" t="str">
        <f>IF((CCAM!F98)="","",(CCAM!F98))</f>
        <v/>
      </c>
      <c r="J115" s="89" t="str">
        <f>IF((CCAM!G98)="","",(CCAM!G98))</f>
        <v/>
      </c>
      <c r="K115" s="127" t="str">
        <f>IF((CCAM!H98)="","",(CCAM!H98))</f>
        <v/>
      </c>
      <c r="L115" s="126" t="str">
        <f t="shared" si="27"/>
        <v>OUI</v>
      </c>
      <c r="M115" s="99" t="str">
        <f t="shared" si="28"/>
        <v>OUI</v>
      </c>
      <c r="N115" s="98" t="str">
        <f>IF((CCAM!I135)="","",(CCAM!I135))</f>
        <v/>
      </c>
      <c r="O115" s="52" t="str">
        <f t="shared" si="29"/>
        <v>OUI</v>
      </c>
      <c r="P115" s="52" t="str">
        <f t="shared" si="30"/>
        <v>OUI</v>
      </c>
      <c r="Q115" s="52" t="str">
        <f t="shared" si="31"/>
        <v>OUI</v>
      </c>
      <c r="R115" s="52" t="str">
        <f>IF(COUNTIF(CCAM!J98,"*F*"),"OUI","NON")</f>
        <v>OUI</v>
      </c>
      <c r="S115" s="99" t="str">
        <f>IF(COUNTIF(CCAM!J98,"*M*"),"OUI","NON")</f>
        <v>NON</v>
      </c>
      <c r="T115" s="52" t="str">
        <f t="shared" si="32"/>
        <v>OUI</v>
      </c>
      <c r="U115" s="99" t="str">
        <f>IF(COUNTIF(CCAM!K98,"*GS*"),"OUI","NON")</f>
        <v>NON</v>
      </c>
      <c r="V115" s="99" t="str">
        <f>IF(COUNTIF(CCAM!K98,"*VGS*"),"OUI","NON")</f>
        <v>NON</v>
      </c>
      <c r="W115" s="99" t="str">
        <f>IF(COUNTIF(CCAM!J98,"*J*"),"OUI","NON")</f>
        <v>NON</v>
      </c>
      <c r="X115" s="135" t="str">
        <f>IF(COUNTIF(CCAM!J98,"*R*"),"OUI","NON")</f>
        <v>NON</v>
      </c>
      <c r="Y115" s="130">
        <f>CCAM!L98</f>
        <v>0</v>
      </c>
    </row>
    <row r="116" spans="1:25" ht="18" x14ac:dyDescent="0.25">
      <c r="A116" s="87" t="str">
        <f>CCAM!A99</f>
        <v>QZGA004</v>
      </c>
      <c r="B116" s="113" t="str">
        <f>CCAM!B99</f>
        <v>Ablation d'un corps étranger superficiel de la peau, en dehors du visage et des mains</v>
      </c>
      <c r="C116" s="110">
        <f>CCAM!C99</f>
        <v>38.29</v>
      </c>
      <c r="D116" s="88">
        <f t="shared" si="15"/>
        <v>26.802999999999997</v>
      </c>
      <c r="E116" s="120">
        <f t="shared" si="16"/>
        <v>11.487000000000002</v>
      </c>
      <c r="F116" s="117" t="str">
        <f t="shared" si="26"/>
        <v>CCAM</v>
      </c>
      <c r="G116" s="89" t="str">
        <f>CCAM!D99</f>
        <v>ADC</v>
      </c>
      <c r="H116" s="89" t="str">
        <f>IF((CCAM!E99)="","",(CCAM!E99))</f>
        <v>Petite chirurgie</v>
      </c>
      <c r="I116" s="89" t="str">
        <f>IF((CCAM!F99)="","",(CCAM!F99))</f>
        <v/>
      </c>
      <c r="J116" s="89" t="str">
        <f>IF((CCAM!G99)="","",(CCAM!G99))</f>
        <v/>
      </c>
      <c r="K116" s="127" t="str">
        <f>IF((CCAM!H99)="","",(CCAM!H99))</f>
        <v/>
      </c>
      <c r="L116" s="126" t="str">
        <f t="shared" si="27"/>
        <v>OUI</v>
      </c>
      <c r="M116" s="99" t="str">
        <f t="shared" si="28"/>
        <v>OUI</v>
      </c>
      <c r="N116" s="98" t="str">
        <f>IF((CCAM!I136)="","",(CCAM!I136))</f>
        <v/>
      </c>
      <c r="O116" s="52" t="str">
        <f t="shared" si="29"/>
        <v>OUI</v>
      </c>
      <c r="P116" s="52" t="str">
        <f t="shared" si="30"/>
        <v>OUI</v>
      </c>
      <c r="Q116" s="52" t="str">
        <f t="shared" si="31"/>
        <v>OUI</v>
      </c>
      <c r="R116" s="52" t="str">
        <f>IF(COUNTIF(CCAM!J99,"*F*"),"OUI","NON")</f>
        <v>OUI</v>
      </c>
      <c r="S116" s="99" t="str">
        <f>IF(COUNTIF(CCAM!J99,"*M*"),"OUI","NON")</f>
        <v>NON</v>
      </c>
      <c r="T116" s="52" t="str">
        <f t="shared" si="32"/>
        <v>OUI</v>
      </c>
      <c r="U116" s="99" t="str">
        <f>IF(COUNTIF(CCAM!K99,"*GS*"),"OUI","NON")</f>
        <v>NON</v>
      </c>
      <c r="V116" s="99" t="str">
        <f>IF(COUNTIF(CCAM!K99,"*VGS*"),"OUI","NON")</f>
        <v>NON</v>
      </c>
      <c r="W116" s="99" t="str">
        <f>IF(COUNTIF(CCAM!J99,"*J*"),"OUI","NON")</f>
        <v>NON</v>
      </c>
      <c r="X116" s="135" t="str">
        <f>IF(COUNTIF(CCAM!J99,"*R*"),"OUI","NON")</f>
        <v>NON</v>
      </c>
      <c r="Y116" s="130">
        <f>CCAM!L99</f>
        <v>0</v>
      </c>
    </row>
    <row r="117" spans="1:25" ht="34.5" x14ac:dyDescent="0.25">
      <c r="A117" s="87" t="str">
        <f>CCAM!A100</f>
        <v>QZGA006</v>
      </c>
      <c r="B117" s="113" t="str">
        <f>CCAM!B100</f>
        <v>Ablation de plusieurs corps étrangers profonds de la peau et des tissus mous, en dehors du visage et des mains</v>
      </c>
      <c r="C117" s="110">
        <f>CCAM!C100</f>
        <v>84.37</v>
      </c>
      <c r="D117" s="88">
        <f t="shared" si="15"/>
        <v>59.058999999999997</v>
      </c>
      <c r="E117" s="120">
        <f t="shared" si="16"/>
        <v>25.311000000000007</v>
      </c>
      <c r="F117" s="117" t="str">
        <f t="shared" si="26"/>
        <v>CCAM</v>
      </c>
      <c r="G117" s="89" t="str">
        <f>CCAM!D100</f>
        <v>ADC</v>
      </c>
      <c r="H117" s="89" t="str">
        <f>IF((CCAM!E100)="","",(CCAM!E100))</f>
        <v>Petite chirurgie</v>
      </c>
      <c r="I117" s="89" t="str">
        <f>IF((CCAM!F100)="","",(CCAM!F100))</f>
        <v/>
      </c>
      <c r="J117" s="89" t="str">
        <f>IF((CCAM!G100)="","",(CCAM!G100))</f>
        <v/>
      </c>
      <c r="K117" s="127" t="str">
        <f>IF((CCAM!H100)="","",(CCAM!H100))</f>
        <v/>
      </c>
      <c r="L117" s="126" t="str">
        <f t="shared" si="27"/>
        <v>OUI</v>
      </c>
      <c r="M117" s="99" t="str">
        <f t="shared" si="28"/>
        <v>OUI</v>
      </c>
      <c r="N117" s="98" t="str">
        <f>IF((CCAM!I137)="","",(CCAM!I137))</f>
        <v/>
      </c>
      <c r="O117" s="52" t="str">
        <f t="shared" si="29"/>
        <v>OUI</v>
      </c>
      <c r="P117" s="52" t="str">
        <f t="shared" si="30"/>
        <v>OUI</v>
      </c>
      <c r="Q117" s="52" t="str">
        <f t="shared" si="31"/>
        <v>OUI</v>
      </c>
      <c r="R117" s="52" t="str">
        <f>IF(COUNTIF(CCAM!J100,"*F*"),"OUI","NON")</f>
        <v>OUI</v>
      </c>
      <c r="S117" s="99" t="str">
        <f>IF(COUNTIF(CCAM!J100,"*M*"),"OUI","NON")</f>
        <v>NON</v>
      </c>
      <c r="T117" s="52" t="str">
        <f t="shared" si="32"/>
        <v>OUI</v>
      </c>
      <c r="U117" s="99" t="str">
        <f>IF(COUNTIF(CCAM!K100,"*GS*"),"OUI","NON")</f>
        <v>NON</v>
      </c>
      <c r="V117" s="99" t="str">
        <f>IF(COUNTIF(CCAM!K100,"*VGS*"),"OUI","NON")</f>
        <v>NON</v>
      </c>
      <c r="W117" s="99" t="str">
        <f>IF(COUNTIF(CCAM!J100,"*J*"),"OUI","NON")</f>
        <v>NON</v>
      </c>
      <c r="X117" s="135" t="str">
        <f>IF(COUNTIF(CCAM!J100,"*R*"),"OUI","NON")</f>
        <v>NON</v>
      </c>
      <c r="Y117" s="130">
        <f>CCAM!L100</f>
        <v>0</v>
      </c>
    </row>
    <row r="118" spans="1:25" ht="34.5" x14ac:dyDescent="0.25">
      <c r="A118" s="87" t="str">
        <f>CCAM!A101</f>
        <v>QZGA007</v>
      </c>
      <c r="B118" s="113" t="str">
        <f>CCAM!B101</f>
        <v>Ablation de plusieurs corps étrangers superficiels de la peau, en dehors du visage et des mains</v>
      </c>
      <c r="C118" s="110">
        <f>CCAM!C101</f>
        <v>67.36</v>
      </c>
      <c r="D118" s="88">
        <f t="shared" si="15"/>
        <v>47.151999999999994</v>
      </c>
      <c r="E118" s="120">
        <f t="shared" si="16"/>
        <v>20.208000000000006</v>
      </c>
      <c r="F118" s="117" t="str">
        <f t="shared" si="26"/>
        <v>CCAM</v>
      </c>
      <c r="G118" s="89" t="str">
        <f>CCAM!D101</f>
        <v>ADC</v>
      </c>
      <c r="H118" s="89" t="str">
        <f>IF((CCAM!E101)="","",(CCAM!E101))</f>
        <v>Petite chirurgie</v>
      </c>
      <c r="I118" s="89" t="str">
        <f>IF((CCAM!F101)="","",(CCAM!F101))</f>
        <v/>
      </c>
      <c r="J118" s="89" t="str">
        <f>IF((CCAM!G101)="","",(CCAM!G101))</f>
        <v/>
      </c>
      <c r="K118" s="127" t="str">
        <f>IF((CCAM!H101)="","",(CCAM!H101))</f>
        <v/>
      </c>
      <c r="L118" s="126" t="str">
        <f t="shared" si="27"/>
        <v>OUI</v>
      </c>
      <c r="M118" s="99" t="str">
        <f t="shared" si="28"/>
        <v>OUI</v>
      </c>
      <c r="N118" s="98" t="str">
        <f>IF((CCAM!I138)="","",(CCAM!I138))</f>
        <v/>
      </c>
      <c r="O118" s="52" t="str">
        <f t="shared" si="29"/>
        <v>OUI</v>
      </c>
      <c r="P118" s="52" t="str">
        <f t="shared" si="30"/>
        <v>OUI</v>
      </c>
      <c r="Q118" s="52" t="str">
        <f t="shared" si="31"/>
        <v>OUI</v>
      </c>
      <c r="R118" s="52" t="str">
        <f>IF(COUNTIF(CCAM!J101,"*F*"),"OUI","NON")</f>
        <v>OUI</v>
      </c>
      <c r="S118" s="99" t="str">
        <f>IF(COUNTIF(CCAM!J101,"*M*"),"OUI","NON")</f>
        <v>NON</v>
      </c>
      <c r="T118" s="52" t="str">
        <f t="shared" si="32"/>
        <v>OUI</v>
      </c>
      <c r="U118" s="99" t="str">
        <f>IF(COUNTIF(CCAM!K101,"*GS*"),"OUI","NON")</f>
        <v>NON</v>
      </c>
      <c r="V118" s="99" t="str">
        <f>IF(COUNTIF(CCAM!K101,"*VGS*"),"OUI","NON")</f>
        <v>NON</v>
      </c>
      <c r="W118" s="99" t="str">
        <f>IF(COUNTIF(CCAM!J101,"*J*"),"OUI","NON")</f>
        <v>NON</v>
      </c>
      <c r="X118" s="135" t="str">
        <f>IF(COUNTIF(CCAM!J101,"*R*"),"OUI","NON")</f>
        <v>NON</v>
      </c>
      <c r="Y118" s="130">
        <f>CCAM!L101</f>
        <v>0</v>
      </c>
    </row>
    <row r="119" spans="1:25" ht="34.5" x14ac:dyDescent="0.25">
      <c r="A119" s="87" t="str">
        <f>CCAM!A102</f>
        <v>QZJA001</v>
      </c>
      <c r="B119" s="113" t="str">
        <f>CCAM!B102</f>
        <v>Parage et/ou suture de plaie profondede plus de 10 cm, en dehors de la face et de la main</v>
      </c>
      <c r="C119" s="110">
        <f>CCAM!C102</f>
        <v>85.08</v>
      </c>
      <c r="D119" s="88">
        <f t="shared" si="15"/>
        <v>59.555999999999997</v>
      </c>
      <c r="E119" s="120">
        <f t="shared" si="16"/>
        <v>25.524000000000001</v>
      </c>
      <c r="F119" s="117" t="str">
        <f t="shared" si="26"/>
        <v>CCAM</v>
      </c>
      <c r="G119" s="89" t="str">
        <f>CCAM!D102</f>
        <v>ADC</v>
      </c>
      <c r="H119" s="89" t="str">
        <f>IF((CCAM!E102)="","",(CCAM!E102))</f>
        <v>Petite chirurgie</v>
      </c>
      <c r="I119" s="89" t="str">
        <f>IF((CCAM!F102)="","",(CCAM!F102))</f>
        <v/>
      </c>
      <c r="J119" s="89" t="str">
        <f>IF((CCAM!G102)="","",(CCAM!G102))</f>
        <v/>
      </c>
      <c r="K119" s="127" t="str">
        <f>IF((CCAM!H102)="","",(CCAM!H102))</f>
        <v/>
      </c>
      <c r="L119" s="126" t="str">
        <f t="shared" si="27"/>
        <v>OUI</v>
      </c>
      <c r="M119" s="99" t="str">
        <f t="shared" si="28"/>
        <v>OUI</v>
      </c>
      <c r="N119" s="98" t="str">
        <f>IF((CCAM!I139)="","",(CCAM!I139))</f>
        <v/>
      </c>
      <c r="O119" s="52" t="str">
        <f t="shared" si="29"/>
        <v>OUI</v>
      </c>
      <c r="P119" s="52" t="str">
        <f t="shared" si="30"/>
        <v>OUI</v>
      </c>
      <c r="Q119" s="52" t="str">
        <f t="shared" si="31"/>
        <v>OUI</v>
      </c>
      <c r="R119" s="52" t="str">
        <f>IF(COUNTIF(CCAM!J102,"*F*"),"OUI","NON")</f>
        <v>OUI</v>
      </c>
      <c r="S119" s="99" t="str">
        <f>IF(COUNTIF(CCAM!J102,"*M*"),"OUI","NON")</f>
        <v>OUI</v>
      </c>
      <c r="T119" s="52" t="str">
        <f t="shared" si="32"/>
        <v>OUI</v>
      </c>
      <c r="U119" s="99" t="str">
        <f>IF(COUNTIF(CCAM!K102,"*GS*"),"OUI","NON")</f>
        <v>NON</v>
      </c>
      <c r="V119" s="99" t="str">
        <f>IF(COUNTIF(CCAM!K102,"*VGS*"),"OUI","NON")</f>
        <v>NON</v>
      </c>
      <c r="W119" s="99" t="str">
        <f>IF(COUNTIF(CCAM!J102,"*J*"),"OUI","NON")</f>
        <v>NON</v>
      </c>
      <c r="X119" s="135" t="str">
        <f>IF(COUNTIF(CCAM!J102,"*R*"),"OUI","NON")</f>
        <v>NON</v>
      </c>
      <c r="Y119" s="130" t="str">
        <f>CCAM!L102</f>
        <v>Parage et/ou suture de plaie profonde de la peau et des tissus mous de plus de 10 cm de grand axe, en dehors de la face et de la main</v>
      </c>
    </row>
    <row r="120" spans="1:25" ht="18" x14ac:dyDescent="0.25">
      <c r="A120" s="87" t="str">
        <f>CCAM!A103</f>
        <v>QZJA002</v>
      </c>
      <c r="B120" s="113" t="str">
        <f>CCAM!B103</f>
        <v>Parage et/ou suture de plaie superﬁcielle de moins de 3 cm, en dehors de la face</v>
      </c>
      <c r="C120" s="110">
        <f>CCAM!C103</f>
        <v>25.52</v>
      </c>
      <c r="D120" s="88">
        <f t="shared" si="15"/>
        <v>17.863999999999997</v>
      </c>
      <c r="E120" s="120">
        <f t="shared" si="16"/>
        <v>7.6560000000000024</v>
      </c>
      <c r="F120" s="117" t="str">
        <f t="shared" si="26"/>
        <v>CCAM</v>
      </c>
      <c r="G120" s="89" t="str">
        <f>CCAM!D103</f>
        <v>ADC</v>
      </c>
      <c r="H120" s="89" t="str">
        <f>IF((CCAM!E103)="","",(CCAM!E103))</f>
        <v>Petite chirurgie</v>
      </c>
      <c r="I120" s="89" t="str">
        <f>IF((CCAM!F103)="","",(CCAM!F103))</f>
        <v/>
      </c>
      <c r="J120" s="89" t="str">
        <f>IF((CCAM!G103)="","",(CCAM!G103))</f>
        <v/>
      </c>
      <c r="K120" s="127" t="str">
        <f>IF((CCAM!H103)="","",(CCAM!H103))</f>
        <v/>
      </c>
      <c r="L120" s="126" t="str">
        <f t="shared" si="27"/>
        <v>OUI</v>
      </c>
      <c r="M120" s="99" t="str">
        <f t="shared" si="28"/>
        <v>OUI</v>
      </c>
      <c r="N120" s="98" t="str">
        <f>IF((CCAM!I140)="","",(CCAM!I140))</f>
        <v/>
      </c>
      <c r="O120" s="52" t="str">
        <f t="shared" si="29"/>
        <v>OUI</v>
      </c>
      <c r="P120" s="52" t="str">
        <f t="shared" si="30"/>
        <v>OUI</v>
      </c>
      <c r="Q120" s="52" t="str">
        <f t="shared" si="31"/>
        <v>OUI</v>
      </c>
      <c r="R120" s="52" t="str">
        <f>IF(COUNTIF(CCAM!J103,"*F*"),"OUI","NON")</f>
        <v>OUI</v>
      </c>
      <c r="S120" s="99" t="str">
        <f>IF(COUNTIF(CCAM!J103,"*M*"),"OUI","NON")</f>
        <v>OUI</v>
      </c>
      <c r="T120" s="52" t="str">
        <f t="shared" si="32"/>
        <v>OUI</v>
      </c>
      <c r="U120" s="99" t="str">
        <f>IF(COUNTIF(CCAM!K103,"*GS*"),"OUI","NON")</f>
        <v>NON</v>
      </c>
      <c r="V120" s="99" t="str">
        <f>IF(COUNTIF(CCAM!K103,"*VGS*"),"OUI","NON")</f>
        <v>NON</v>
      </c>
      <c r="W120" s="99" t="str">
        <f>IF(COUNTIF(CCAM!J103,"*J*"),"OUI","NON")</f>
        <v>NON</v>
      </c>
      <c r="X120" s="135" t="str">
        <f>IF(COUNTIF(CCAM!J103,"*R*"),"OUI","NON")</f>
        <v>OUI</v>
      </c>
      <c r="Y120" s="130" t="str">
        <f>CCAM!L103</f>
        <v>Parage et/ou suture de plaie superﬁcielle de la peau de moins de 3 cm de grand axe, en dehors de la face</v>
      </c>
    </row>
    <row r="121" spans="1:25" ht="18" x14ac:dyDescent="0.25">
      <c r="A121" s="87" t="str">
        <f>CCAM!A104</f>
        <v>QZJA009</v>
      </c>
      <c r="B121" s="113" t="str">
        <f>CCAM!B104</f>
        <v>Évacuation de collection superficielle de la peau, par abord direct</v>
      </c>
      <c r="C121" s="110">
        <f>CCAM!C104</f>
        <v>38.29</v>
      </c>
      <c r="D121" s="88">
        <f t="shared" si="15"/>
        <v>26.802999999999997</v>
      </c>
      <c r="E121" s="120">
        <f t="shared" si="16"/>
        <v>11.487000000000002</v>
      </c>
      <c r="F121" s="117" t="str">
        <f t="shared" ref="F121:F128" si="33">IF(LEN(A121)=7,"CCAM","NGAP")</f>
        <v>CCAM</v>
      </c>
      <c r="G121" s="89" t="str">
        <f>CCAM!D104</f>
        <v>ADC</v>
      </c>
      <c r="H121" s="89" t="str">
        <f>IF((CCAM!E104)="","",(CCAM!E104))</f>
        <v>Petite chirurgie</v>
      </c>
      <c r="I121" s="89" t="str">
        <f>IF((CCAM!F104)="","",(CCAM!F104))</f>
        <v/>
      </c>
      <c r="J121" s="89" t="str">
        <f>IF((CCAM!G104)="","",(CCAM!G104))</f>
        <v/>
      </c>
      <c r="K121" s="127" t="str">
        <f>IF((CCAM!H104)="","",(CCAM!H104))</f>
        <v/>
      </c>
      <c r="L121" s="126" t="str">
        <f t="shared" ref="L121:L128" si="34">IF(COUNTIF(H121,"gynécologie"),"NON","OUI")</f>
        <v>OUI</v>
      </c>
      <c r="M121" s="99" t="str">
        <f t="shared" ref="M121:M128" si="35">IF(COUNTIF(B121,"*pénis*"),"NON","OUI")</f>
        <v>OUI</v>
      </c>
      <c r="N121" s="98" t="str">
        <f>IF((CCAM!I141)="","",(CCAM!I141))</f>
        <v/>
      </c>
      <c r="O121" s="52" t="str">
        <f t="shared" ref="O121:O128" si="36">IF(F121="CCAM","OUI","NON")</f>
        <v>OUI</v>
      </c>
      <c r="P121" s="52" t="str">
        <f t="shared" ref="P121:P128" si="37">IF(F121="CCAM","OUI","NON")</f>
        <v>OUI</v>
      </c>
      <c r="Q121" s="52" t="str">
        <f t="shared" ref="Q121:Q128" si="38">IF(F121="CCAM","OUI","NON")</f>
        <v>OUI</v>
      </c>
      <c r="R121" s="52" t="str">
        <f>IF(COUNTIF(CCAM!J104,"*F*"),"OUI","NON")</f>
        <v>OUI</v>
      </c>
      <c r="S121" s="99" t="str">
        <f>IF(COUNTIF(CCAM!J104,"*M*"),"OUI","NON")</f>
        <v>NON</v>
      </c>
      <c r="T121" s="52" t="str">
        <f t="shared" ref="T121:T128" si="39">IF(F121="CCAM","OUI","NON")</f>
        <v>OUI</v>
      </c>
      <c r="U121" s="99" t="str">
        <f>IF(COUNTIF(CCAM!K104,"*GS*"),"OUI","NON")</f>
        <v>NON</v>
      </c>
      <c r="V121" s="99" t="str">
        <f>IF(COUNTIF(CCAM!K104,"*VGS*"),"OUI","NON")</f>
        <v>NON</v>
      </c>
      <c r="W121" s="99" t="str">
        <f>IF(COUNTIF(CCAM!J104,"*J*"),"OUI","NON")</f>
        <v>NON</v>
      </c>
      <c r="X121" s="135" t="str">
        <f>IF(COUNTIF(CCAM!J104,"*R*"),"OUI","NON")</f>
        <v>NON</v>
      </c>
      <c r="Y121" s="130">
        <f>CCAM!L104</f>
        <v>0</v>
      </c>
    </row>
    <row r="122" spans="1:25" ht="34.5" x14ac:dyDescent="0.25">
      <c r="A122" s="87" t="str">
        <f>CCAM!A105</f>
        <v>QZJA012</v>
      </c>
      <c r="B122" s="113" t="str">
        <f>CCAM!B105</f>
        <v>Parage et/ou suture de plaie profonde de 3 cm à 10 cm, en dehors de la face et de la main</v>
      </c>
      <c r="C122" s="110">
        <f>CCAM!C105</f>
        <v>61.68</v>
      </c>
      <c r="D122" s="88">
        <f t="shared" si="15"/>
        <v>43.175999999999995</v>
      </c>
      <c r="E122" s="120">
        <f t="shared" si="16"/>
        <v>18.504000000000005</v>
      </c>
      <c r="F122" s="117" t="str">
        <f t="shared" si="33"/>
        <v>CCAM</v>
      </c>
      <c r="G122" s="89" t="str">
        <f>CCAM!D105</f>
        <v>ADC</v>
      </c>
      <c r="H122" s="89" t="str">
        <f>IF((CCAM!E105)="","",(CCAM!E105))</f>
        <v>Petite chirurgie</v>
      </c>
      <c r="I122" s="89" t="str">
        <f>IF((CCAM!F105)="","",(CCAM!F105))</f>
        <v/>
      </c>
      <c r="J122" s="89" t="str">
        <f>IF((CCAM!G105)="","",(CCAM!G105))</f>
        <v/>
      </c>
      <c r="K122" s="127" t="str">
        <f>IF((CCAM!H105)="","",(CCAM!H105))</f>
        <v/>
      </c>
      <c r="L122" s="126" t="str">
        <f t="shared" si="34"/>
        <v>OUI</v>
      </c>
      <c r="M122" s="99" t="str">
        <f t="shared" si="35"/>
        <v>OUI</v>
      </c>
      <c r="N122" s="98" t="str">
        <f>IF((CCAM!I142)="","",(CCAM!I142))</f>
        <v/>
      </c>
      <c r="O122" s="52" t="str">
        <f t="shared" si="36"/>
        <v>OUI</v>
      </c>
      <c r="P122" s="52" t="str">
        <f t="shared" si="37"/>
        <v>OUI</v>
      </c>
      <c r="Q122" s="52" t="str">
        <f t="shared" si="38"/>
        <v>OUI</v>
      </c>
      <c r="R122" s="52" t="str">
        <f>IF(COUNTIF(CCAM!J105,"*F*"),"OUI","NON")</f>
        <v>OUI</v>
      </c>
      <c r="S122" s="99" t="str">
        <f>IF(COUNTIF(CCAM!J105,"*M*"),"OUI","NON")</f>
        <v>OUI</v>
      </c>
      <c r="T122" s="52" t="str">
        <f t="shared" si="39"/>
        <v>OUI</v>
      </c>
      <c r="U122" s="99" t="str">
        <f>IF(COUNTIF(CCAM!K105,"*GS*"),"OUI","NON")</f>
        <v>NON</v>
      </c>
      <c r="V122" s="99" t="str">
        <f>IF(COUNTIF(CCAM!K105,"*VGS*"),"OUI","NON")</f>
        <v>NON</v>
      </c>
      <c r="W122" s="99" t="str">
        <f>IF(COUNTIF(CCAM!J105,"*J*"),"OUI","NON")</f>
        <v>NON</v>
      </c>
      <c r="X122" s="135" t="str">
        <f>IF(COUNTIF(CCAM!J105,"*R*"),"OUI","NON")</f>
        <v>NON</v>
      </c>
      <c r="Y122" s="130" t="str">
        <f>CCAM!L105</f>
        <v>Parage et/ou suture de plaie profonde de la peau et des tissus mous de 3 cm à 10 cm de grand axe, en dehors de la face et de la main</v>
      </c>
    </row>
    <row r="123" spans="1:25" ht="18" x14ac:dyDescent="0.25">
      <c r="A123" s="87" t="str">
        <f>CCAM!A106</f>
        <v>QZJA015</v>
      </c>
      <c r="B123" s="113" t="str">
        <f>CCAM!B106</f>
        <v>Parage et/ou suture de plaie superﬁcielle de plus de 10 cm, en dehors de la face</v>
      </c>
      <c r="C123" s="110">
        <f>CCAM!C106</f>
        <v>61.68</v>
      </c>
      <c r="D123" s="88">
        <f t="shared" si="15"/>
        <v>43.175999999999995</v>
      </c>
      <c r="E123" s="120">
        <f t="shared" si="16"/>
        <v>18.504000000000005</v>
      </c>
      <c r="F123" s="117" t="str">
        <f t="shared" si="33"/>
        <v>CCAM</v>
      </c>
      <c r="G123" s="89" t="str">
        <f>CCAM!D106</f>
        <v>ADC</v>
      </c>
      <c r="H123" s="89" t="str">
        <f>IF((CCAM!E106)="","",(CCAM!E106))</f>
        <v>Petite chirurgie</v>
      </c>
      <c r="I123" s="89" t="str">
        <f>IF((CCAM!F106)="","",(CCAM!F106))</f>
        <v/>
      </c>
      <c r="J123" s="89" t="str">
        <f>IF((CCAM!G106)="","",(CCAM!G106))</f>
        <v/>
      </c>
      <c r="K123" s="127" t="str">
        <f>IF((CCAM!H106)="","",(CCAM!H106))</f>
        <v/>
      </c>
      <c r="L123" s="126" t="str">
        <f t="shared" si="34"/>
        <v>OUI</v>
      </c>
      <c r="M123" s="99" t="str">
        <f t="shared" si="35"/>
        <v>OUI</v>
      </c>
      <c r="N123" s="98" t="str">
        <f>IF((CCAM!I143)="","",(CCAM!I143))</f>
        <v/>
      </c>
      <c r="O123" s="52" t="str">
        <f t="shared" si="36"/>
        <v>OUI</v>
      </c>
      <c r="P123" s="52" t="str">
        <f t="shared" si="37"/>
        <v>OUI</v>
      </c>
      <c r="Q123" s="52" t="str">
        <f t="shared" si="38"/>
        <v>OUI</v>
      </c>
      <c r="R123" s="52" t="str">
        <f>IF(COUNTIF(CCAM!J106,"*F*"),"OUI","NON")</f>
        <v>OUI</v>
      </c>
      <c r="S123" s="99" t="str">
        <f>IF(COUNTIF(CCAM!J106,"*M*"),"OUI","NON")</f>
        <v>OUI</v>
      </c>
      <c r="T123" s="52" t="str">
        <f t="shared" si="39"/>
        <v>OUI</v>
      </c>
      <c r="U123" s="99" t="str">
        <f>IF(COUNTIF(CCAM!K106,"*GS*"),"OUI","NON")</f>
        <v>NON</v>
      </c>
      <c r="V123" s="99" t="str">
        <f>IF(COUNTIF(CCAM!K106,"*VGS*"),"OUI","NON")</f>
        <v>NON</v>
      </c>
      <c r="W123" s="99" t="str">
        <f>IF(COUNTIF(CCAM!J106,"*J*"),"OUI","NON")</f>
        <v>NON</v>
      </c>
      <c r="X123" s="135" t="str">
        <f>IF(COUNTIF(CCAM!J106,"*R*"),"OUI","NON")</f>
        <v>OUI</v>
      </c>
      <c r="Y123" s="130" t="str">
        <f>CCAM!L106</f>
        <v>Parage et/ou suture de plaie superﬁcielle de la peau de plus de 10 cm de grand axe, en dehors de la face</v>
      </c>
    </row>
    <row r="124" spans="1:25" ht="34.5" x14ac:dyDescent="0.25">
      <c r="A124" s="87" t="str">
        <f>CCAM!A107</f>
        <v>QZJA016</v>
      </c>
      <c r="B124" s="113" t="str">
        <f>CCAM!B107</f>
        <v>Parage et/ou suture de plaie profonde de moins de 3 cm, en dehors de la face et de la main</v>
      </c>
      <c r="C124" s="110">
        <f>CCAM!C107</f>
        <v>48.92</v>
      </c>
      <c r="D124" s="88">
        <f t="shared" si="15"/>
        <v>34.244</v>
      </c>
      <c r="E124" s="120">
        <f t="shared" si="16"/>
        <v>14.676000000000002</v>
      </c>
      <c r="F124" s="117" t="str">
        <f t="shared" si="33"/>
        <v>CCAM</v>
      </c>
      <c r="G124" s="89" t="str">
        <f>CCAM!D107</f>
        <v>ADC</v>
      </c>
      <c r="H124" s="89" t="str">
        <f>IF((CCAM!E107)="","",(CCAM!E107))</f>
        <v>Petite chirurgie</v>
      </c>
      <c r="I124" s="89" t="str">
        <f>IF((CCAM!F107)="","",(CCAM!F107))</f>
        <v/>
      </c>
      <c r="J124" s="89" t="str">
        <f>IF((CCAM!G107)="","",(CCAM!G107))</f>
        <v/>
      </c>
      <c r="K124" s="127" t="str">
        <f>IF((CCAM!H107)="","",(CCAM!H107))</f>
        <v/>
      </c>
      <c r="L124" s="126" t="str">
        <f t="shared" si="34"/>
        <v>OUI</v>
      </c>
      <c r="M124" s="99" t="str">
        <f t="shared" si="35"/>
        <v>OUI</v>
      </c>
      <c r="N124" s="98" t="str">
        <f>IF((CCAM!I144)="","",(CCAM!I144))</f>
        <v/>
      </c>
      <c r="O124" s="52" t="str">
        <f t="shared" si="36"/>
        <v>OUI</v>
      </c>
      <c r="P124" s="52" t="str">
        <f t="shared" si="37"/>
        <v>OUI</v>
      </c>
      <c r="Q124" s="52" t="str">
        <f t="shared" si="38"/>
        <v>OUI</v>
      </c>
      <c r="R124" s="52" t="str">
        <f>IF(COUNTIF(CCAM!J107,"*F*"),"OUI","NON")</f>
        <v>OUI</v>
      </c>
      <c r="S124" s="99" t="str">
        <f>IF(COUNTIF(CCAM!J107,"*M*"),"OUI","NON")</f>
        <v>OUI</v>
      </c>
      <c r="T124" s="52" t="str">
        <f t="shared" si="39"/>
        <v>OUI</v>
      </c>
      <c r="U124" s="99" t="str">
        <f>IF(COUNTIF(CCAM!K107,"*GS*"),"OUI","NON")</f>
        <v>NON</v>
      </c>
      <c r="V124" s="99" t="str">
        <f>IF(COUNTIF(CCAM!K107,"*VGS*"),"OUI","NON")</f>
        <v>NON</v>
      </c>
      <c r="W124" s="99" t="str">
        <f>IF(COUNTIF(CCAM!J107,"*J*"),"OUI","NON")</f>
        <v>NON</v>
      </c>
      <c r="X124" s="135" t="str">
        <f>IF(COUNTIF(CCAM!J107,"*R*"),"OUI","NON")</f>
        <v>NON</v>
      </c>
      <c r="Y124" s="130" t="str">
        <f>CCAM!L107</f>
        <v>Parage et/ou suture de plaie profonde de la peau et des tissus mous de moins de 3 cm de grand axe, en dehors de la face et de la main</v>
      </c>
    </row>
    <row r="125" spans="1:25" ht="18" x14ac:dyDescent="0.25">
      <c r="A125" s="87" t="str">
        <f>CCAM!A108</f>
        <v>QZJA017</v>
      </c>
      <c r="B125" s="113" t="str">
        <f>CCAM!B108</f>
        <v>Parage et/ou suture de plaie superﬁcielle de 3 cm à 10 cm, en dehors de la face</v>
      </c>
      <c r="C125" s="110">
        <f>CCAM!C108</f>
        <v>51.76</v>
      </c>
      <c r="D125" s="88">
        <f t="shared" si="15"/>
        <v>36.231999999999999</v>
      </c>
      <c r="E125" s="120">
        <f t="shared" si="16"/>
        <v>15.527999999999999</v>
      </c>
      <c r="F125" s="117" t="str">
        <f t="shared" si="33"/>
        <v>CCAM</v>
      </c>
      <c r="G125" s="89" t="str">
        <f>CCAM!D108</f>
        <v>ADC</v>
      </c>
      <c r="H125" s="89" t="str">
        <f>IF((CCAM!E108)="","",(CCAM!E108))</f>
        <v>Petite chirurgie</v>
      </c>
      <c r="I125" s="89" t="str">
        <f>IF((CCAM!F108)="","",(CCAM!F108))</f>
        <v/>
      </c>
      <c r="J125" s="89" t="str">
        <f>IF((CCAM!G108)="","",(CCAM!G108))</f>
        <v/>
      </c>
      <c r="K125" s="127" t="str">
        <f>IF((CCAM!H108)="","",(CCAM!H108))</f>
        <v/>
      </c>
      <c r="L125" s="126" t="str">
        <f t="shared" si="34"/>
        <v>OUI</v>
      </c>
      <c r="M125" s="99" t="str">
        <f t="shared" si="35"/>
        <v>OUI</v>
      </c>
      <c r="N125" s="98" t="str">
        <f>IF((CCAM!I145)="","",(CCAM!I145))</f>
        <v/>
      </c>
      <c r="O125" s="52" t="str">
        <f t="shared" si="36"/>
        <v>OUI</v>
      </c>
      <c r="P125" s="52" t="str">
        <f t="shared" si="37"/>
        <v>OUI</v>
      </c>
      <c r="Q125" s="52" t="str">
        <f t="shared" si="38"/>
        <v>OUI</v>
      </c>
      <c r="R125" s="52" t="str">
        <f>IF(COUNTIF(CCAM!J108,"*F*"),"OUI","NON")</f>
        <v>OUI</v>
      </c>
      <c r="S125" s="99" t="str">
        <f>IF(COUNTIF(CCAM!J108,"*M*"),"OUI","NON")</f>
        <v>OUI</v>
      </c>
      <c r="T125" s="52" t="str">
        <f t="shared" si="39"/>
        <v>OUI</v>
      </c>
      <c r="U125" s="99" t="str">
        <f>IF(COUNTIF(CCAM!K108,"*GS*"),"OUI","NON")</f>
        <v>NON</v>
      </c>
      <c r="V125" s="99" t="str">
        <f>IF(COUNTIF(CCAM!K108,"*VGS*"),"OUI","NON")</f>
        <v>NON</v>
      </c>
      <c r="W125" s="99" t="str">
        <f>IF(COUNTIF(CCAM!J108,"*J*"),"OUI","NON")</f>
        <v>NON</v>
      </c>
      <c r="X125" s="135" t="str">
        <f>IF(COUNTIF(CCAM!J108,"*R*"),"OUI","NON")</f>
        <v>OUI</v>
      </c>
      <c r="Y125" s="130" t="str">
        <f>CCAM!L108</f>
        <v>Parage et/ou suture de plaie superﬁcielle de la peau de 3 cm à 10 cm de grand axe, en dehors de la face</v>
      </c>
    </row>
    <row r="126" spans="1:25" ht="18" x14ac:dyDescent="0.25">
      <c r="A126" s="87" t="str">
        <f>CCAM!A109</f>
        <v>QZJA021</v>
      </c>
      <c r="B126" s="113" t="str">
        <f>CCAM!B109</f>
        <v>Parage et/ou suture de plusieurs plaies pulpo-unguéales</v>
      </c>
      <c r="C126" s="110">
        <f>CCAM!C109</f>
        <v>141.80000000000001</v>
      </c>
      <c r="D126" s="88">
        <f t="shared" si="15"/>
        <v>99.26</v>
      </c>
      <c r="E126" s="120">
        <f t="shared" si="16"/>
        <v>42.540000000000006</v>
      </c>
      <c r="F126" s="117" t="str">
        <f t="shared" si="33"/>
        <v>CCAM</v>
      </c>
      <c r="G126" s="89" t="str">
        <f>CCAM!D109</f>
        <v>ADC</v>
      </c>
      <c r="H126" s="89" t="str">
        <f>IF((CCAM!E109)="","",(CCAM!E109))</f>
        <v>Petite chirurgie</v>
      </c>
      <c r="I126" s="89" t="str">
        <f>IF((CCAM!F109)="","",(CCAM!F109))</f>
        <v/>
      </c>
      <c r="J126" s="89" t="str">
        <f>IF((CCAM!G109)="","",(CCAM!G109))</f>
        <v/>
      </c>
      <c r="K126" s="127" t="str">
        <f>IF((CCAM!H109)="","",(CCAM!H109))</f>
        <v/>
      </c>
      <c r="L126" s="126" t="str">
        <f t="shared" si="34"/>
        <v>OUI</v>
      </c>
      <c r="M126" s="99" t="str">
        <f t="shared" si="35"/>
        <v>OUI</v>
      </c>
      <c r="N126" s="98" t="str">
        <f>IF((CCAM!I146)="","",(CCAM!I146))</f>
        <v/>
      </c>
      <c r="O126" s="52" t="str">
        <f t="shared" si="36"/>
        <v>OUI</v>
      </c>
      <c r="P126" s="52" t="str">
        <f t="shared" si="37"/>
        <v>OUI</v>
      </c>
      <c r="Q126" s="52" t="str">
        <f t="shared" si="38"/>
        <v>OUI</v>
      </c>
      <c r="R126" s="52" t="str">
        <f>IF(COUNTIF(CCAM!J109,"*F*"),"OUI","NON")</f>
        <v>OUI</v>
      </c>
      <c r="S126" s="99" t="str">
        <f>IF(COUNTIF(CCAM!J109,"*M*"),"OUI","NON")</f>
        <v>OUI</v>
      </c>
      <c r="T126" s="52" t="str">
        <f t="shared" si="39"/>
        <v>OUI</v>
      </c>
      <c r="U126" s="99" t="str">
        <f>IF(COUNTIF(CCAM!K109,"*GS*"),"OUI","NON")</f>
        <v>NON</v>
      </c>
      <c r="V126" s="99" t="str">
        <f>IF(COUNTIF(CCAM!K109,"*VGS*"),"OUI","NON")</f>
        <v>NON</v>
      </c>
      <c r="W126" s="99" t="str">
        <f>IF(COUNTIF(CCAM!J109,"*J*"),"OUI","NON")</f>
        <v>OUI</v>
      </c>
      <c r="X126" s="135" t="str">
        <f>IF(COUNTIF(CCAM!J109,"*R*"),"OUI","NON")</f>
        <v>NON</v>
      </c>
      <c r="Y126" s="130">
        <f>CCAM!L109</f>
        <v>0</v>
      </c>
    </row>
    <row r="127" spans="1:25" ht="18" x14ac:dyDescent="0.25">
      <c r="A127" s="87" t="str">
        <f>CCAM!A110</f>
        <v>QZJA022</v>
      </c>
      <c r="B127" s="113" t="str">
        <f>CCAM!B110</f>
        <v xml:space="preserve">Parage et/ou suture d'une plaie pulpo-unguéale </v>
      </c>
      <c r="C127" s="110">
        <f>CCAM!C110</f>
        <v>80.83</v>
      </c>
      <c r="D127" s="88">
        <f t="shared" si="15"/>
        <v>56.580999999999996</v>
      </c>
      <c r="E127" s="120">
        <f t="shared" si="16"/>
        <v>24.249000000000002</v>
      </c>
      <c r="F127" s="117" t="str">
        <f t="shared" si="33"/>
        <v>CCAM</v>
      </c>
      <c r="G127" s="89" t="str">
        <f>CCAM!D110</f>
        <v>ADC</v>
      </c>
      <c r="H127" s="89" t="str">
        <f>IF((CCAM!E110)="","",(CCAM!E110))</f>
        <v>Petite chirurgie</v>
      </c>
      <c r="I127" s="89" t="str">
        <f>IF((CCAM!F110)="","",(CCAM!F110))</f>
        <v/>
      </c>
      <c r="J127" s="89" t="str">
        <f>IF((CCAM!G110)="","",(CCAM!G110))</f>
        <v/>
      </c>
      <c r="K127" s="127" t="str">
        <f>IF((CCAM!H110)="","",(CCAM!H110))</f>
        <v/>
      </c>
      <c r="L127" s="126" t="str">
        <f t="shared" si="34"/>
        <v>OUI</v>
      </c>
      <c r="M127" s="99" t="str">
        <f t="shared" si="35"/>
        <v>OUI</v>
      </c>
      <c r="N127" s="98" t="str">
        <f>IF((CCAM!I147)="","",(CCAM!I147))</f>
        <v/>
      </c>
      <c r="O127" s="52" t="str">
        <f t="shared" si="36"/>
        <v>OUI</v>
      </c>
      <c r="P127" s="52" t="str">
        <f t="shared" si="37"/>
        <v>OUI</v>
      </c>
      <c r="Q127" s="52" t="str">
        <f t="shared" si="38"/>
        <v>OUI</v>
      </c>
      <c r="R127" s="52" t="str">
        <f>IF(COUNTIF(CCAM!J110,"*F*"),"OUI","NON")</f>
        <v>OUI</v>
      </c>
      <c r="S127" s="99" t="str">
        <f>IF(COUNTIF(CCAM!J110,"*M*"),"OUI","NON")</f>
        <v>OUI</v>
      </c>
      <c r="T127" s="52" t="str">
        <f t="shared" si="39"/>
        <v>OUI</v>
      </c>
      <c r="U127" s="99" t="str">
        <f>IF(COUNTIF(CCAM!K110,"*GS*"),"OUI","NON")</f>
        <v>NON</v>
      </c>
      <c r="V127" s="99" t="str">
        <f>IF(COUNTIF(CCAM!K110,"*VGS*"),"OUI","NON")</f>
        <v>NON</v>
      </c>
      <c r="W127" s="99" t="str">
        <f>IF(COUNTIF(CCAM!J110,"*J*"),"OUI","NON")</f>
        <v>OUI</v>
      </c>
      <c r="X127" s="135" t="str">
        <f>IF(COUNTIF(CCAM!J110,"*R*"),"OUI","NON")</f>
        <v>NON</v>
      </c>
      <c r="Y127" s="130">
        <f>CCAM!L110</f>
        <v>0</v>
      </c>
    </row>
    <row r="128" spans="1:25" ht="18" x14ac:dyDescent="0.25">
      <c r="A128" s="87" t="str">
        <f>CCAM!A111</f>
        <v>QZJB002</v>
      </c>
      <c r="B128" s="113" t="str">
        <f>CCAM!B111</f>
        <v>Évacuation de collection superficielle et/ou profonde de la peau et des tissus mous</v>
      </c>
      <c r="C128" s="110">
        <f>CCAM!C111</f>
        <v>25.52</v>
      </c>
      <c r="D128" s="88">
        <f t="shared" si="15"/>
        <v>17.863999999999997</v>
      </c>
      <c r="E128" s="120">
        <f t="shared" si="16"/>
        <v>7.6560000000000024</v>
      </c>
      <c r="F128" s="117" t="str">
        <f t="shared" si="33"/>
        <v>CCAM</v>
      </c>
      <c r="G128" s="89" t="str">
        <f>CCAM!D111</f>
        <v>ADC</v>
      </c>
      <c r="H128" s="89" t="str">
        <f>IF((CCAM!E111)="","",(CCAM!E111))</f>
        <v>Petite chirurgie</v>
      </c>
      <c r="I128" s="89" t="str">
        <f>IF((CCAM!F111)="","",(CCAM!F111))</f>
        <v/>
      </c>
      <c r="J128" s="89" t="str">
        <f>IF((CCAM!G111)="","",(CCAM!G111))</f>
        <v/>
      </c>
      <c r="K128" s="127" t="str">
        <f>IF((CCAM!H111)="","",(CCAM!H111))</f>
        <v/>
      </c>
      <c r="L128" s="126" t="str">
        <f t="shared" si="34"/>
        <v>OUI</v>
      </c>
      <c r="M128" s="99" t="str">
        <f t="shared" si="35"/>
        <v>OUI</v>
      </c>
      <c r="N128" s="98" t="str">
        <f>IF((CCAM!I148)="","",(CCAM!I148))</f>
        <v/>
      </c>
      <c r="O128" s="52" t="str">
        <f t="shared" si="36"/>
        <v>OUI</v>
      </c>
      <c r="P128" s="52" t="str">
        <f t="shared" si="37"/>
        <v>OUI</v>
      </c>
      <c r="Q128" s="52" t="str">
        <f t="shared" si="38"/>
        <v>OUI</v>
      </c>
      <c r="R128" s="52" t="str">
        <f>IF(COUNTIF(CCAM!J111,"*F*"),"OUI","NON")</f>
        <v>OUI</v>
      </c>
      <c r="S128" s="99" t="str">
        <f>IF(COUNTIF(CCAM!J111,"*M*"),"OUI","NON")</f>
        <v>NON</v>
      </c>
      <c r="T128" s="52" t="str">
        <f t="shared" si="39"/>
        <v>OUI</v>
      </c>
      <c r="U128" s="99" t="str">
        <f>IF(COUNTIF(CCAM!K111,"*GS*"),"OUI","NON")</f>
        <v>NON</v>
      </c>
      <c r="V128" s="99" t="str">
        <f>IF(COUNTIF(CCAM!K111,"*VGS*"),"OUI","NON")</f>
        <v>NON</v>
      </c>
      <c r="W128" s="99" t="str">
        <f>IF(COUNTIF(CCAM!J111,"*J*"),"OUI","NON")</f>
        <v>NON</v>
      </c>
      <c r="X128" s="135" t="str">
        <f>IF(COUNTIF(CCAM!J111,"*R*"),"OUI","NON")</f>
        <v>NON</v>
      </c>
      <c r="Y128" s="130" t="str">
        <f>CCAM!L111</f>
        <v>Évacuation de collection superficielle et/ou profonde de la peau et des tissus mous, par voie transcutanée sans guidage</v>
      </c>
    </row>
    <row r="129" spans="1:25" ht="18" x14ac:dyDescent="0.25">
      <c r="A129" s="87" t="str">
        <f>CCAM!A112</f>
        <v>GLQP012</v>
      </c>
      <c r="B129" s="113" t="str">
        <f>CCAM!B112</f>
        <v>Spirométrie standard </v>
      </c>
      <c r="C129" s="110">
        <f>CCAM!C112</f>
        <v>40.28</v>
      </c>
      <c r="D129" s="88">
        <f t="shared" si="15"/>
        <v>28.195999999999998</v>
      </c>
      <c r="E129" s="120">
        <f t="shared" si="16"/>
        <v>12.084000000000003</v>
      </c>
      <c r="F129" s="117" t="str">
        <f t="shared" ref="F129:F137" si="40">IF(LEN(A129)=7,"CCAM","NGAP")</f>
        <v>CCAM</v>
      </c>
      <c r="G129" s="89" t="str">
        <f>CCAM!D112</f>
        <v>ATM</v>
      </c>
      <c r="H129" s="89" t="str">
        <f>IF((CCAM!E112)="","",(CCAM!E112))</f>
        <v>Pneumologie</v>
      </c>
      <c r="I129" s="89" t="str">
        <f>IF((CCAM!F112)="","",(CCAM!F112))</f>
        <v/>
      </c>
      <c r="J129" s="89" t="str">
        <f>IF((CCAM!G112)="","",(CCAM!G112))</f>
        <v>Visage</v>
      </c>
      <c r="K129" s="127" t="str">
        <f>IF((CCAM!H112)="","",(CCAM!H112))</f>
        <v/>
      </c>
      <c r="L129" s="126" t="str">
        <f t="shared" ref="L129:L137" si="41">IF(COUNTIF(H129,"gynécologie"),"NON","OUI")</f>
        <v>OUI</v>
      </c>
      <c r="M129" s="99" t="str">
        <f t="shared" ref="M129:M137" si="42">IF(COUNTIF(B129,"*pénis*"),"NON","OUI")</f>
        <v>OUI</v>
      </c>
      <c r="N129" s="98" t="str">
        <f>IF((CCAM!I149)="","",(CCAM!I149))</f>
        <v/>
      </c>
      <c r="O129" s="52" t="str">
        <f t="shared" ref="O129:O137" si="43">IF(F129="CCAM","OUI","NON")</f>
        <v>OUI</v>
      </c>
      <c r="P129" s="52" t="str">
        <f t="shared" ref="P129:P137" si="44">IF(F129="CCAM","OUI","NON")</f>
        <v>OUI</v>
      </c>
      <c r="Q129" s="52" t="str">
        <f t="shared" ref="Q129:Q137" si="45">IF(F129="CCAM","OUI","NON")</f>
        <v>OUI</v>
      </c>
      <c r="R129" s="52" t="str">
        <f>IF(COUNTIF(CCAM!J112,"*F*"),"OUI","NON")</f>
        <v>NON</v>
      </c>
      <c r="S129" s="99" t="str">
        <f>IF(COUNTIF(CCAM!J112,"*M*"),"OUI","NON")</f>
        <v>NON</v>
      </c>
      <c r="T129" s="52" t="str">
        <f t="shared" ref="T129:T137" si="46">IF(F129="CCAM","OUI","NON")</f>
        <v>OUI</v>
      </c>
      <c r="U129" s="99" t="str">
        <f>IF(COUNTIF(CCAM!K112,"*GS*"),"OUI","NON")</f>
        <v>NON</v>
      </c>
      <c r="V129" s="99" t="str">
        <f>IF(COUNTIF(CCAM!K112,"*VGS*"),"OUI","NON")</f>
        <v>NON</v>
      </c>
      <c r="W129" s="99" t="str">
        <f>IF(COUNTIF(CCAM!J112,"*J*"),"OUI","NON")</f>
        <v>NON</v>
      </c>
      <c r="X129" s="135" t="str">
        <f>IF(COUNTIF(CCAM!J112,"*R*"),"OUI","NON")</f>
        <v>NON</v>
      </c>
      <c r="Y129" s="130" t="str">
        <f>CCAM!L112</f>
        <v xml:space="preserve">Mesure de la capacité vitale lente et de l'expiration forcée, avec enregistrement </v>
      </c>
    </row>
    <row r="130" spans="1:25" ht="18" x14ac:dyDescent="0.25">
      <c r="A130" s="87" t="str">
        <f>CCAM!A113</f>
        <v>ALQP003</v>
      </c>
      <c r="B130" s="113" t="str">
        <f>CCAM!B113</f>
        <v>Test d'évaluation d'une dépression</v>
      </c>
      <c r="C130" s="110">
        <f>CCAM!C113</f>
        <v>69.12</v>
      </c>
      <c r="D130" s="88">
        <f t="shared" si="15"/>
        <v>48.384</v>
      </c>
      <c r="E130" s="120">
        <f t="shared" si="16"/>
        <v>20.736000000000004</v>
      </c>
      <c r="F130" s="117" t="str">
        <f t="shared" si="40"/>
        <v>CCAM</v>
      </c>
      <c r="G130" s="89" t="str">
        <f>CCAM!D113</f>
        <v>ATM</v>
      </c>
      <c r="H130" s="89" t="str">
        <f>IF((CCAM!E113)="","",(CCAM!E113))</f>
        <v>Psychatrie</v>
      </c>
      <c r="I130" s="89" t="str">
        <f>IF((CCAM!F113)="","",(CCAM!F113))</f>
        <v/>
      </c>
      <c r="J130" s="89" t="str">
        <f>IF((CCAM!G113)="","",(CCAM!G113))</f>
        <v/>
      </c>
      <c r="K130" s="127" t="str">
        <f>IF((CCAM!H113)="","",(CCAM!H113))</f>
        <v/>
      </c>
      <c r="L130" s="126" t="str">
        <f t="shared" si="41"/>
        <v>OUI</v>
      </c>
      <c r="M130" s="99" t="str">
        <f t="shared" si="42"/>
        <v>OUI</v>
      </c>
      <c r="N130" s="98" t="str">
        <f>IF((CCAM!I150)="","",(CCAM!I150))</f>
        <v/>
      </c>
      <c r="O130" s="52" t="str">
        <f t="shared" si="43"/>
        <v>OUI</v>
      </c>
      <c r="P130" s="52" t="str">
        <f t="shared" si="44"/>
        <v>OUI</v>
      </c>
      <c r="Q130" s="52" t="str">
        <f t="shared" si="45"/>
        <v>OUI</v>
      </c>
      <c r="R130" s="52" t="str">
        <f>IF(COUNTIF(CCAM!J113,"*F*"),"OUI","NON")</f>
        <v>NON</v>
      </c>
      <c r="S130" s="99" t="str">
        <f>IF(COUNTIF(CCAM!J113,"*M*"),"OUI","NON")</f>
        <v>NON</v>
      </c>
      <c r="T130" s="52" t="str">
        <f t="shared" si="46"/>
        <v>OUI</v>
      </c>
      <c r="U130" s="99" t="str">
        <f>IF(COUNTIF(CCAM!K113,"*GS*"),"OUI","NON")</f>
        <v>NON</v>
      </c>
      <c r="V130" s="99" t="str">
        <f>IF(COUNTIF(CCAM!K113,"*VGS*"),"OUI","NON")</f>
        <v>NON</v>
      </c>
      <c r="W130" s="99" t="str">
        <f>IF(COUNTIF(CCAM!J113,"*J*"),"OUI","NON")</f>
        <v>NON</v>
      </c>
      <c r="X130" s="135" t="str">
        <f>IF(COUNTIF(CCAM!J113,"*R*"),"OUI","NON")</f>
        <v>NON</v>
      </c>
      <c r="Y130" s="130">
        <f>CCAM!L113</f>
        <v>0</v>
      </c>
    </row>
    <row r="131" spans="1:25" ht="18" x14ac:dyDescent="0.25">
      <c r="A131" s="87" t="str">
        <f>CCAM!A114</f>
        <v>ALQP006</v>
      </c>
      <c r="B131" s="113" t="str">
        <f>CCAM!B114</f>
        <v>Test d'évaluation d'un déficit cognitif</v>
      </c>
      <c r="C131" s="110">
        <f>CCAM!C114</f>
        <v>69.12</v>
      </c>
      <c r="D131" s="88">
        <f t="shared" si="15"/>
        <v>48.384</v>
      </c>
      <c r="E131" s="120">
        <f t="shared" si="16"/>
        <v>20.736000000000004</v>
      </c>
      <c r="F131" s="117" t="str">
        <f t="shared" si="40"/>
        <v>CCAM</v>
      </c>
      <c r="G131" s="89" t="str">
        <f>CCAM!D114</f>
        <v>ATM</v>
      </c>
      <c r="H131" s="89" t="str">
        <f>IF((CCAM!E114)="","",(CCAM!E114))</f>
        <v>Psychatrie</v>
      </c>
      <c r="I131" s="89" t="str">
        <f>IF((CCAM!F114)="","",(CCAM!F114))</f>
        <v/>
      </c>
      <c r="J131" s="89" t="str">
        <f>IF((CCAM!G114)="","",(CCAM!G114))</f>
        <v/>
      </c>
      <c r="K131" s="127" t="str">
        <f>IF((CCAM!H114)="","",(CCAM!H114))</f>
        <v/>
      </c>
      <c r="L131" s="126" t="str">
        <f t="shared" si="41"/>
        <v>OUI</v>
      </c>
      <c r="M131" s="99" t="str">
        <f t="shared" si="42"/>
        <v>OUI</v>
      </c>
      <c r="N131" s="98" t="str">
        <f>IF((CCAM!I151)="","",(CCAM!I151))</f>
        <v/>
      </c>
      <c r="O131" s="52" t="str">
        <f t="shared" si="43"/>
        <v>OUI</v>
      </c>
      <c r="P131" s="52" t="str">
        <f t="shared" si="44"/>
        <v>OUI</v>
      </c>
      <c r="Q131" s="52" t="str">
        <f t="shared" si="45"/>
        <v>OUI</v>
      </c>
      <c r="R131" s="52" t="str">
        <f>IF(COUNTIF(CCAM!J114,"*F*"),"OUI","NON")</f>
        <v>NON</v>
      </c>
      <c r="S131" s="99" t="str">
        <f>IF(COUNTIF(CCAM!J114,"*M*"),"OUI","NON")</f>
        <v>NON</v>
      </c>
      <c r="T131" s="52" t="str">
        <f t="shared" si="46"/>
        <v>OUI</v>
      </c>
      <c r="U131" s="99" t="str">
        <f>IF(COUNTIF(CCAM!K114,"*GS*"),"OUI","NON")</f>
        <v>NON</v>
      </c>
      <c r="V131" s="99" t="str">
        <f>IF(COUNTIF(CCAM!K114,"*VGS*"),"OUI","NON")</f>
        <v>NON</v>
      </c>
      <c r="W131" s="99" t="str">
        <f>IF(COUNTIF(CCAM!J114,"*J*"),"OUI","NON")</f>
        <v>NON</v>
      </c>
      <c r="X131" s="135" t="str">
        <f>IF(COUNTIF(CCAM!J114,"*R*"),"OUI","NON")</f>
        <v>NON</v>
      </c>
      <c r="Y131" s="130">
        <f>CCAM!L114</f>
        <v>0</v>
      </c>
    </row>
    <row r="132" spans="1:25" ht="33" x14ac:dyDescent="0.25">
      <c r="A132" s="87" t="str">
        <f>CCAM!A115</f>
        <v>NZHB002</v>
      </c>
      <c r="B132" s="113" t="str">
        <f>CCAM!B115</f>
        <v>Ponction articulaire du membre inférieur</v>
      </c>
      <c r="C132" s="110">
        <f>CCAM!C115</f>
        <v>28.81</v>
      </c>
      <c r="D132" s="88">
        <f t="shared" ref="D132:D195" si="47">C132*0.7</f>
        <v>20.166999999999998</v>
      </c>
      <c r="E132" s="120">
        <f t="shared" ref="E132:E195" si="48">C132-D132</f>
        <v>8.6430000000000007</v>
      </c>
      <c r="F132" s="117" t="str">
        <f t="shared" si="40"/>
        <v>CCAM</v>
      </c>
      <c r="G132" s="89" t="str">
        <f>CCAM!D115</f>
        <v>ATM</v>
      </c>
      <c r="H132" s="89" t="str">
        <f>IF((CCAM!E115)="","",(CCAM!E115))</f>
        <v>Rhumatologie</v>
      </c>
      <c r="I132" s="89" t="str">
        <f>IF((CCAM!F115)="","",(CCAM!F115))</f>
        <v/>
      </c>
      <c r="J132" s="89" t="str">
        <f>IF((CCAM!G115)="","",(CCAM!G115))</f>
        <v>Membre inférieur</v>
      </c>
      <c r="K132" s="127" t="str">
        <f>IF((CCAM!H115)="","",(CCAM!H115))</f>
        <v/>
      </c>
      <c r="L132" s="126" t="str">
        <f t="shared" si="41"/>
        <v>OUI</v>
      </c>
      <c r="M132" s="99" t="str">
        <f t="shared" si="42"/>
        <v>OUI</v>
      </c>
      <c r="N132" s="98" t="str">
        <f>IF((CCAM!I152)="","",(CCAM!I152))</f>
        <v/>
      </c>
      <c r="O132" s="52" t="str">
        <f t="shared" si="43"/>
        <v>OUI</v>
      </c>
      <c r="P132" s="52" t="str">
        <f t="shared" si="44"/>
        <v>OUI</v>
      </c>
      <c r="Q132" s="52" t="str">
        <f t="shared" si="45"/>
        <v>OUI</v>
      </c>
      <c r="R132" s="52" t="str">
        <f>IF(COUNTIF(CCAM!J115,"*F*"),"OUI","NON")</f>
        <v>NON</v>
      </c>
      <c r="S132" s="99" t="str">
        <f>IF(COUNTIF(CCAM!J115,"*M*"),"OUI","NON")</f>
        <v>NON</v>
      </c>
      <c r="T132" s="52" t="str">
        <f t="shared" si="46"/>
        <v>OUI</v>
      </c>
      <c r="U132" s="99" t="str">
        <f>IF(COUNTIF(CCAM!K115,"*GS*"),"OUI","NON")</f>
        <v>NON</v>
      </c>
      <c r="V132" s="99" t="str">
        <f>IF(COUNTIF(CCAM!K115,"*VGS*"),"OUI","NON")</f>
        <v>NON</v>
      </c>
      <c r="W132" s="99" t="str">
        <f>IF(COUNTIF(CCAM!J115,"*J*"),"OUI","NON")</f>
        <v>NON</v>
      </c>
      <c r="X132" s="135" t="str">
        <f>IF(COUNTIF(CCAM!J115,"*R*"),"OUI","NON")</f>
        <v>NON</v>
      </c>
      <c r="Y132" s="130" t="str">
        <f>CCAM!L115</f>
        <v>Ponction ou cytoponction d'une articulation du membre inférieur, par voie transcutanée sans guidage</v>
      </c>
    </row>
    <row r="133" spans="1:25" ht="33" x14ac:dyDescent="0.25">
      <c r="A133" s="87" t="str">
        <f>CCAM!A116</f>
        <v>NZLB001</v>
      </c>
      <c r="B133" s="113" t="str">
        <f>CCAM!B116</f>
        <v>Infiltration du membre inférieur</v>
      </c>
      <c r="C133" s="110">
        <f>CCAM!C116</f>
        <v>30.82</v>
      </c>
      <c r="D133" s="88">
        <f t="shared" si="47"/>
        <v>21.573999999999998</v>
      </c>
      <c r="E133" s="120">
        <f t="shared" si="48"/>
        <v>9.2460000000000022</v>
      </c>
      <c r="F133" s="117" t="str">
        <f t="shared" si="40"/>
        <v>CCAM</v>
      </c>
      <c r="G133" s="89" t="str">
        <f>CCAM!D116</f>
        <v>ATM</v>
      </c>
      <c r="H133" s="89" t="str">
        <f>IF((CCAM!E116)="","",(CCAM!E116))</f>
        <v>Rhumatologie</v>
      </c>
      <c r="I133" s="89" t="str">
        <f>IF((CCAM!F116)="","",(CCAM!F116))</f>
        <v/>
      </c>
      <c r="J133" s="89" t="str">
        <f>IF((CCAM!G116)="","",(CCAM!G116))</f>
        <v>Membre inférieur</v>
      </c>
      <c r="K133" s="127" t="str">
        <f>IF((CCAM!H116)="","",(CCAM!H116))</f>
        <v/>
      </c>
      <c r="L133" s="126" t="str">
        <f t="shared" si="41"/>
        <v>OUI</v>
      </c>
      <c r="M133" s="99" t="str">
        <f t="shared" si="42"/>
        <v>OUI</v>
      </c>
      <c r="N133" s="98" t="str">
        <f>IF((CCAM!I153)="","",(CCAM!I153))</f>
        <v/>
      </c>
      <c r="O133" s="52" t="str">
        <f t="shared" si="43"/>
        <v>OUI</v>
      </c>
      <c r="P133" s="52" t="str">
        <f t="shared" si="44"/>
        <v>OUI</v>
      </c>
      <c r="Q133" s="52" t="str">
        <f t="shared" si="45"/>
        <v>OUI</v>
      </c>
      <c r="R133" s="52" t="str">
        <f>IF(COUNTIF(CCAM!J116,"*F*"),"OUI","NON")</f>
        <v>NON</v>
      </c>
      <c r="S133" s="99" t="str">
        <f>IF(COUNTIF(CCAM!J116,"*M*"),"OUI","NON")</f>
        <v>NON</v>
      </c>
      <c r="T133" s="52" t="str">
        <f t="shared" si="46"/>
        <v>OUI</v>
      </c>
      <c r="U133" s="99" t="str">
        <f>IF(COUNTIF(CCAM!K116,"*GS*"),"OUI","NON")</f>
        <v>NON</v>
      </c>
      <c r="V133" s="99" t="str">
        <f>IF(COUNTIF(CCAM!K116,"*VGS*"),"OUI","NON")</f>
        <v>NON</v>
      </c>
      <c r="W133" s="99" t="str">
        <f>IF(COUNTIF(CCAM!J116,"*J*"),"OUI","NON")</f>
        <v>NON</v>
      </c>
      <c r="X133" s="135" t="str">
        <f>IF(COUNTIF(CCAM!J116,"*R*"),"OUI","NON")</f>
        <v>NON</v>
      </c>
      <c r="Y133" s="130" t="str">
        <f>CCAM!L116</f>
        <v xml:space="preserve">Injection thérapeutique d'agent pharmacologique dans une articulation ou une bourse séreuse du membre inférieur, par voie transcutanée sans guidage </v>
      </c>
    </row>
    <row r="134" spans="1:25" ht="33" x14ac:dyDescent="0.25">
      <c r="A134" s="87" t="str">
        <f>CCAM!A117</f>
        <v>AHLB006</v>
      </c>
      <c r="B134" s="113" t="str">
        <f>CCAM!B117</f>
        <v>Infiltration du canal carpien</v>
      </c>
      <c r="C134" s="110">
        <f>CCAM!C117</f>
        <v>29.48</v>
      </c>
      <c r="D134" s="88">
        <f t="shared" si="47"/>
        <v>20.635999999999999</v>
      </c>
      <c r="E134" s="120">
        <f t="shared" si="48"/>
        <v>8.8440000000000012</v>
      </c>
      <c r="F134" s="117" t="str">
        <f t="shared" si="40"/>
        <v>CCAM</v>
      </c>
      <c r="G134" s="89" t="str">
        <f>CCAM!D117</f>
        <v>ATM</v>
      </c>
      <c r="H134" s="89" t="str">
        <f>IF((CCAM!E117)="","",(CCAM!E117))</f>
        <v>Rhumatologie</v>
      </c>
      <c r="I134" s="89" t="str">
        <f>IF((CCAM!F117)="","",(CCAM!F117))</f>
        <v/>
      </c>
      <c r="J134" s="89" t="str">
        <f>IF((CCAM!G117)="","",(CCAM!G117))</f>
        <v>Membre supérieur</v>
      </c>
      <c r="K134" s="127" t="str">
        <f>IF((CCAM!H117)="","",(CCAM!H117))</f>
        <v/>
      </c>
      <c r="L134" s="126" t="str">
        <f t="shared" si="41"/>
        <v>OUI</v>
      </c>
      <c r="M134" s="99" t="str">
        <f t="shared" si="42"/>
        <v>OUI</v>
      </c>
      <c r="N134" s="98" t="str">
        <f>IF((CCAM!I154)="","",(CCAM!I154))</f>
        <v/>
      </c>
      <c r="O134" s="52" t="str">
        <f t="shared" si="43"/>
        <v>OUI</v>
      </c>
      <c r="P134" s="52" t="str">
        <f t="shared" si="44"/>
        <v>OUI</v>
      </c>
      <c r="Q134" s="52" t="str">
        <f t="shared" si="45"/>
        <v>OUI</v>
      </c>
      <c r="R134" s="52" t="str">
        <f>IF(COUNTIF(CCAM!J117,"*F*"),"OUI","NON")</f>
        <v>NON</v>
      </c>
      <c r="S134" s="99" t="str">
        <f>IF(COUNTIF(CCAM!J117,"*M*"),"OUI","NON")</f>
        <v>NON</v>
      </c>
      <c r="T134" s="52" t="str">
        <f t="shared" si="46"/>
        <v>OUI</v>
      </c>
      <c r="U134" s="99" t="str">
        <f>IF(COUNTIF(CCAM!K117,"*GS*"),"OUI","NON")</f>
        <v>NON</v>
      </c>
      <c r="V134" s="99" t="str">
        <f>IF(COUNTIF(CCAM!K117,"*VGS*"),"OUI","NON")</f>
        <v>NON</v>
      </c>
      <c r="W134" s="99" t="str">
        <f>IF(COUNTIF(CCAM!J117,"*J*"),"OUI","NON")</f>
        <v>NON</v>
      </c>
      <c r="X134" s="135" t="str">
        <f>IF(COUNTIF(CCAM!J117,"*R*"),"OUI","NON")</f>
        <v>NON</v>
      </c>
      <c r="Y134" s="130" t="str">
        <f>CCAM!L117</f>
        <v>Infiltration thérapeutique du nerf médian dans le canal carpien</v>
      </c>
    </row>
    <row r="135" spans="1:25" ht="33" x14ac:dyDescent="0.25">
      <c r="A135" s="87" t="str">
        <f>CCAM!A118</f>
        <v>MZHB002</v>
      </c>
      <c r="B135" s="113" t="str">
        <f>CCAM!B118</f>
        <v>Ponction articulaire du membre supérieur</v>
      </c>
      <c r="C135" s="110">
        <f>CCAM!C118</f>
        <v>28.81</v>
      </c>
      <c r="D135" s="88">
        <f t="shared" si="47"/>
        <v>20.166999999999998</v>
      </c>
      <c r="E135" s="120">
        <f t="shared" si="48"/>
        <v>8.6430000000000007</v>
      </c>
      <c r="F135" s="117" t="str">
        <f t="shared" si="40"/>
        <v>CCAM</v>
      </c>
      <c r="G135" s="89" t="str">
        <f>CCAM!D118</f>
        <v>ATM</v>
      </c>
      <c r="H135" s="89" t="str">
        <f>IF((CCAM!E118)="","",(CCAM!E118))</f>
        <v>Rhumatologie</v>
      </c>
      <c r="I135" s="89" t="str">
        <f>IF((CCAM!F118)="","",(CCAM!F118))</f>
        <v/>
      </c>
      <c r="J135" s="89" t="str">
        <f>IF((CCAM!G118)="","",(CCAM!G118))</f>
        <v>Membre supérieur</v>
      </c>
      <c r="K135" s="127" t="str">
        <f>IF((CCAM!H118)="","",(CCAM!H118))</f>
        <v/>
      </c>
      <c r="L135" s="126" t="str">
        <f t="shared" si="41"/>
        <v>OUI</v>
      </c>
      <c r="M135" s="99" t="str">
        <f t="shared" si="42"/>
        <v>OUI</v>
      </c>
      <c r="N135" s="98" t="str">
        <f>IF((CCAM!I155)="","",(CCAM!I155))</f>
        <v/>
      </c>
      <c r="O135" s="52" t="str">
        <f t="shared" si="43"/>
        <v>OUI</v>
      </c>
      <c r="P135" s="52" t="str">
        <f t="shared" si="44"/>
        <v>OUI</v>
      </c>
      <c r="Q135" s="52" t="str">
        <f t="shared" si="45"/>
        <v>OUI</v>
      </c>
      <c r="R135" s="52" t="str">
        <f>IF(COUNTIF(CCAM!J118,"*F*"),"OUI","NON")</f>
        <v>NON</v>
      </c>
      <c r="S135" s="99" t="str">
        <f>IF(COUNTIF(CCAM!J118,"*M*"),"OUI","NON")</f>
        <v>NON</v>
      </c>
      <c r="T135" s="52" t="str">
        <f t="shared" si="46"/>
        <v>OUI</v>
      </c>
      <c r="U135" s="99" t="str">
        <f>IF(COUNTIF(CCAM!K118,"*GS*"),"OUI","NON")</f>
        <v>NON</v>
      </c>
      <c r="V135" s="99" t="str">
        <f>IF(COUNTIF(CCAM!K118,"*VGS*"),"OUI","NON")</f>
        <v>NON</v>
      </c>
      <c r="W135" s="99" t="str">
        <f>IF(COUNTIF(CCAM!J118,"*J*"),"OUI","NON")</f>
        <v>NON</v>
      </c>
      <c r="X135" s="135" t="str">
        <f>IF(COUNTIF(CCAM!J118,"*R*"),"OUI","NON")</f>
        <v>NON</v>
      </c>
      <c r="Y135" s="130" t="str">
        <f>CCAM!L118</f>
        <v xml:space="preserve">Ponction ou cytoponction d'une articulation du membre supérieur, par voie transcutanée sans guidage </v>
      </c>
    </row>
    <row r="136" spans="1:25" ht="33" x14ac:dyDescent="0.25">
      <c r="A136" s="87" t="str">
        <f>CCAM!A119</f>
        <v>MZLB001</v>
      </c>
      <c r="B136" s="113" t="str">
        <f>CCAM!B119</f>
        <v>Infiltration du membre supérieur</v>
      </c>
      <c r="C136" s="110">
        <f>CCAM!C119</f>
        <v>26.13</v>
      </c>
      <c r="D136" s="88">
        <f t="shared" si="47"/>
        <v>18.290999999999997</v>
      </c>
      <c r="E136" s="120">
        <f t="shared" si="48"/>
        <v>7.8390000000000022</v>
      </c>
      <c r="F136" s="117" t="str">
        <f t="shared" si="40"/>
        <v>CCAM</v>
      </c>
      <c r="G136" s="89" t="str">
        <f>CCAM!D119</f>
        <v>ATM</v>
      </c>
      <c r="H136" s="89" t="str">
        <f>IF((CCAM!E119)="","",(CCAM!E119))</f>
        <v>Rhumatologie</v>
      </c>
      <c r="I136" s="89" t="str">
        <f>IF((CCAM!F119)="","",(CCAM!F119))</f>
        <v/>
      </c>
      <c r="J136" s="89" t="str">
        <f>IF((CCAM!G119)="","",(CCAM!G119))</f>
        <v>Membre supérieur</v>
      </c>
      <c r="K136" s="127" t="str">
        <f>IF((CCAM!H119)="","",(CCAM!H119))</f>
        <v/>
      </c>
      <c r="L136" s="126" t="str">
        <f t="shared" si="41"/>
        <v>OUI</v>
      </c>
      <c r="M136" s="99" t="str">
        <f t="shared" si="42"/>
        <v>OUI</v>
      </c>
      <c r="N136" s="98" t="str">
        <f>IF((CCAM!I156)="","",(CCAM!I156))</f>
        <v/>
      </c>
      <c r="O136" s="52" t="str">
        <f t="shared" si="43"/>
        <v>OUI</v>
      </c>
      <c r="P136" s="52" t="str">
        <f t="shared" si="44"/>
        <v>OUI</v>
      </c>
      <c r="Q136" s="52" t="str">
        <f t="shared" si="45"/>
        <v>OUI</v>
      </c>
      <c r="R136" s="52" t="str">
        <f>IF(COUNTIF(CCAM!J119,"*F*"),"OUI","NON")</f>
        <v>NON</v>
      </c>
      <c r="S136" s="99" t="str">
        <f>IF(COUNTIF(CCAM!J119,"*M*"),"OUI","NON")</f>
        <v>NON</v>
      </c>
      <c r="T136" s="52" t="str">
        <f t="shared" si="46"/>
        <v>OUI</v>
      </c>
      <c r="U136" s="99" t="str">
        <f>IF(COUNTIF(CCAM!K119,"*GS*"),"OUI","NON")</f>
        <v>NON</v>
      </c>
      <c r="V136" s="99" t="str">
        <f>IF(COUNTIF(CCAM!K119,"*VGS*"),"OUI","NON")</f>
        <v>NON</v>
      </c>
      <c r="W136" s="99" t="str">
        <f>IF(COUNTIF(CCAM!J119,"*J*"),"OUI","NON")</f>
        <v>NON</v>
      </c>
      <c r="X136" s="135" t="str">
        <f>IF(COUNTIF(CCAM!J119,"*R*"),"OUI","NON")</f>
        <v>NON</v>
      </c>
      <c r="Y136" s="130" t="str">
        <f>CCAM!L119</f>
        <v>Injection thérapeutique d'agent pharmacologique dans une articulation ou une bourse séreuse du membre supérieur, par voie transcutanée sans guidage</v>
      </c>
    </row>
    <row r="137" spans="1:25" ht="34.5" x14ac:dyDescent="0.25">
      <c r="A137" s="87" t="str">
        <f>CCAM!A120</f>
        <v>YYYY010</v>
      </c>
      <c r="B137" s="113" t="str">
        <f>CCAM!B120</f>
        <v>Traitement de premier recours nécessitant des actes techniques et la présence prolongée du médecin</v>
      </c>
      <c r="C137" s="110">
        <f>CCAM!C120</f>
        <v>48</v>
      </c>
      <c r="D137" s="88">
        <f t="shared" si="47"/>
        <v>33.599999999999994</v>
      </c>
      <c r="E137" s="120">
        <f t="shared" si="48"/>
        <v>14.400000000000006</v>
      </c>
      <c r="F137" s="117" t="str">
        <f t="shared" si="40"/>
        <v>CCAM</v>
      </c>
      <c r="G137" s="89" t="str">
        <f>CCAM!D120</f>
        <v>ATM</v>
      </c>
      <c r="H137" s="89" t="str">
        <f>IF((CCAM!E120)="","",(CCAM!E120))</f>
        <v>Urgence</v>
      </c>
      <c r="I137" s="89" t="str">
        <f>IF((CCAM!F120)="","",(CCAM!F120))</f>
        <v/>
      </c>
      <c r="J137" s="89" t="str">
        <f>IF((CCAM!G120)="","",(CCAM!G120))</f>
        <v/>
      </c>
      <c r="K137" s="127" t="str">
        <f>IF((CCAM!H120)="","",(CCAM!H120))</f>
        <v/>
      </c>
      <c r="L137" s="126" t="str">
        <f t="shared" si="41"/>
        <v>OUI</v>
      </c>
      <c r="M137" s="99" t="str">
        <f t="shared" si="42"/>
        <v>OUI</v>
      </c>
      <c r="N137" s="98" t="str">
        <f>IF((CCAM!I157)="","",(CCAM!I157))</f>
        <v/>
      </c>
      <c r="O137" s="52" t="str">
        <f t="shared" si="43"/>
        <v>OUI</v>
      </c>
      <c r="P137" s="52" t="str">
        <f t="shared" si="44"/>
        <v>OUI</v>
      </c>
      <c r="Q137" s="52" t="str">
        <f t="shared" si="45"/>
        <v>OUI</v>
      </c>
      <c r="R137" s="52" t="str">
        <f>IF(COUNTIF(CCAM!J120,"*F*"),"OUI","NON")</f>
        <v>OUI</v>
      </c>
      <c r="S137" s="99" t="str">
        <f>IF(COUNTIF(CCAM!J120,"*M*"),"OUI","NON")</f>
        <v>OUI</v>
      </c>
      <c r="T137" s="52" t="str">
        <f t="shared" si="46"/>
        <v>OUI</v>
      </c>
      <c r="U137" s="99" t="str">
        <f>IF(COUNTIF(CCAM!K120,"*GS*"),"OUI","NON")</f>
        <v>NON</v>
      </c>
      <c r="V137" s="99" t="str">
        <f>IF(COUNTIF(CCAM!K120,"*VGS*"),"OUI","NON")</f>
        <v>NON</v>
      </c>
      <c r="W137" s="99" t="str">
        <f>IF(COUNTIF(CCAM!J120,"*J*"),"OUI","NON")</f>
        <v>NON</v>
      </c>
      <c r="X137" s="135" t="str">
        <f>IF(COUNTIF(CCAM!J120,"*R*"),"OUI","NON")</f>
        <v>NON</v>
      </c>
      <c r="Y137" s="130" t="str">
        <f>CCAM!L120</f>
        <v>Traitement de premier recours de cas nécessitant des actes techniques (pose d’une perfusion, administration d’oxy- gène, soins de réanimation cardio-respiratoire...) et la présence prolongée du médecin (en dehors d’un établissement de soins) dans les situations suivantes : - détresse respiratoire ; - détresse cardiaque ; - détresse d’origine allergique ; - état aigu d’agitation ; - état de mal comitial ; - détresse d’origine traumatique.</v>
      </c>
    </row>
    <row r="138" spans="1:25" ht="18" x14ac:dyDescent="0.25">
      <c r="A138" s="87"/>
      <c r="B138" s="113"/>
      <c r="C138" s="110"/>
      <c r="D138" s="88">
        <f t="shared" si="47"/>
        <v>0</v>
      </c>
      <c r="E138" s="120">
        <f t="shared" si="48"/>
        <v>0</v>
      </c>
      <c r="F138" s="117" t="str">
        <f t="shared" ref="F138:F195" si="49">IF(LEN(A138)=7,"CCAM","NGAP")</f>
        <v>NGAP</v>
      </c>
      <c r="G138" s="89"/>
      <c r="H138" s="89"/>
      <c r="I138" s="89"/>
      <c r="J138" s="89"/>
      <c r="K138" s="127"/>
      <c r="L138" s="123" t="str">
        <f t="shared" ref="L138:L198" si="50">IF(COUNTIF(H138,"gynécologie"),"NON","OUI")</f>
        <v>OUI</v>
      </c>
      <c r="M138" s="52" t="str">
        <f t="shared" ref="M138:M195" si="51">IF(COUNTIF(B138,"*pénis*"),"NON","OUI")</f>
        <v>OUI</v>
      </c>
      <c r="N138" s="89"/>
      <c r="O138" s="52"/>
      <c r="P138" s="52"/>
      <c r="Q138" s="52"/>
      <c r="R138" s="52"/>
      <c r="S138" s="52"/>
      <c r="T138" s="52"/>
      <c r="U138" s="52"/>
      <c r="V138" s="52"/>
      <c r="W138" s="99"/>
      <c r="X138" s="132"/>
      <c r="Y138" s="130"/>
    </row>
    <row r="139" spans="1:25" ht="18" x14ac:dyDescent="0.25">
      <c r="A139" s="87"/>
      <c r="B139" s="113"/>
      <c r="C139" s="110"/>
      <c r="D139" s="88">
        <f t="shared" si="47"/>
        <v>0</v>
      </c>
      <c r="E139" s="120">
        <f t="shared" si="48"/>
        <v>0</v>
      </c>
      <c r="F139" s="117" t="str">
        <f t="shared" si="49"/>
        <v>NGAP</v>
      </c>
      <c r="G139" s="89"/>
      <c r="H139" s="89"/>
      <c r="I139" s="89"/>
      <c r="J139" s="89"/>
      <c r="K139" s="127"/>
      <c r="L139" s="123" t="str">
        <f t="shared" si="50"/>
        <v>OUI</v>
      </c>
      <c r="M139" s="52" t="str">
        <f t="shared" si="51"/>
        <v>OUI</v>
      </c>
      <c r="N139" s="89"/>
      <c r="O139" s="52"/>
      <c r="P139" s="52"/>
      <c r="Q139" s="52"/>
      <c r="R139" s="52"/>
      <c r="S139" s="52"/>
      <c r="T139" s="52"/>
      <c r="U139" s="52"/>
      <c r="V139" s="52"/>
      <c r="W139" s="99"/>
      <c r="X139" s="132"/>
      <c r="Y139" s="130"/>
    </row>
    <row r="140" spans="1:25" ht="18" x14ac:dyDescent="0.25">
      <c r="A140" s="87"/>
      <c r="B140" s="113"/>
      <c r="C140" s="110"/>
      <c r="D140" s="88">
        <f t="shared" si="47"/>
        <v>0</v>
      </c>
      <c r="E140" s="120">
        <f t="shared" si="48"/>
        <v>0</v>
      </c>
      <c r="F140" s="117" t="str">
        <f t="shared" si="49"/>
        <v>NGAP</v>
      </c>
      <c r="G140" s="89"/>
      <c r="H140" s="89"/>
      <c r="I140" s="89"/>
      <c r="J140" s="89"/>
      <c r="K140" s="127"/>
      <c r="L140" s="123" t="str">
        <f t="shared" si="50"/>
        <v>OUI</v>
      </c>
      <c r="M140" s="52" t="str">
        <f t="shared" si="51"/>
        <v>OUI</v>
      </c>
      <c r="N140" s="89"/>
      <c r="O140" s="52"/>
      <c r="P140" s="52"/>
      <c r="Q140" s="52"/>
      <c r="R140" s="52"/>
      <c r="S140" s="52"/>
      <c r="T140" s="52"/>
      <c r="U140" s="52"/>
      <c r="V140" s="52"/>
      <c r="W140" s="99"/>
      <c r="X140" s="132"/>
      <c r="Y140" s="130"/>
    </row>
    <row r="141" spans="1:25" ht="18" x14ac:dyDescent="0.25">
      <c r="A141" s="87"/>
      <c r="B141" s="113"/>
      <c r="C141" s="110"/>
      <c r="D141" s="88">
        <f t="shared" si="47"/>
        <v>0</v>
      </c>
      <c r="E141" s="120">
        <f t="shared" si="48"/>
        <v>0</v>
      </c>
      <c r="F141" s="117" t="str">
        <f t="shared" si="49"/>
        <v>NGAP</v>
      </c>
      <c r="G141" s="89"/>
      <c r="H141" s="89"/>
      <c r="I141" s="89"/>
      <c r="J141" s="89"/>
      <c r="K141" s="127"/>
      <c r="L141" s="123" t="str">
        <f t="shared" si="50"/>
        <v>OUI</v>
      </c>
      <c r="M141" s="52" t="str">
        <f t="shared" si="51"/>
        <v>OUI</v>
      </c>
      <c r="N141" s="89"/>
      <c r="O141" s="52"/>
      <c r="P141" s="52"/>
      <c r="Q141" s="52"/>
      <c r="R141" s="52"/>
      <c r="S141" s="52"/>
      <c r="T141" s="52"/>
      <c r="U141" s="52"/>
      <c r="V141" s="52"/>
      <c r="W141" s="99"/>
      <c r="X141" s="132"/>
      <c r="Y141" s="130"/>
    </row>
    <row r="142" spans="1:25" ht="18" x14ac:dyDescent="0.25">
      <c r="A142" s="87"/>
      <c r="B142" s="113"/>
      <c r="C142" s="110"/>
      <c r="D142" s="88">
        <f t="shared" si="47"/>
        <v>0</v>
      </c>
      <c r="E142" s="120">
        <f t="shared" si="48"/>
        <v>0</v>
      </c>
      <c r="F142" s="117" t="str">
        <f t="shared" si="49"/>
        <v>NGAP</v>
      </c>
      <c r="G142" s="89"/>
      <c r="H142" s="89"/>
      <c r="I142" s="89"/>
      <c r="J142" s="89"/>
      <c r="K142" s="127"/>
      <c r="L142" s="123" t="str">
        <f t="shared" si="50"/>
        <v>OUI</v>
      </c>
      <c r="M142" s="52" t="str">
        <f t="shared" si="51"/>
        <v>OUI</v>
      </c>
      <c r="N142" s="89"/>
      <c r="O142" s="52"/>
      <c r="P142" s="52"/>
      <c r="Q142" s="52"/>
      <c r="R142" s="52"/>
      <c r="S142" s="52"/>
      <c r="T142" s="52"/>
      <c r="U142" s="52"/>
      <c r="V142" s="52"/>
      <c r="W142" s="99"/>
      <c r="X142" s="132"/>
      <c r="Y142" s="130"/>
    </row>
    <row r="143" spans="1:25" ht="18" x14ac:dyDescent="0.25">
      <c r="A143" s="87"/>
      <c r="B143" s="113"/>
      <c r="C143" s="110"/>
      <c r="D143" s="88">
        <f t="shared" si="47"/>
        <v>0</v>
      </c>
      <c r="E143" s="120">
        <f t="shared" si="48"/>
        <v>0</v>
      </c>
      <c r="F143" s="117" t="str">
        <f t="shared" si="49"/>
        <v>NGAP</v>
      </c>
      <c r="G143" s="89"/>
      <c r="H143" s="89"/>
      <c r="I143" s="89"/>
      <c r="J143" s="89"/>
      <c r="K143" s="127"/>
      <c r="L143" s="123" t="str">
        <f t="shared" si="50"/>
        <v>OUI</v>
      </c>
      <c r="M143" s="52" t="str">
        <f t="shared" si="51"/>
        <v>OUI</v>
      </c>
      <c r="N143" s="89"/>
      <c r="O143" s="52"/>
      <c r="P143" s="52"/>
      <c r="Q143" s="52"/>
      <c r="R143" s="52"/>
      <c r="S143" s="52"/>
      <c r="T143" s="52"/>
      <c r="U143" s="52"/>
      <c r="V143" s="52"/>
      <c r="W143" s="99"/>
      <c r="X143" s="132"/>
      <c r="Y143" s="130"/>
    </row>
    <row r="144" spans="1:25" ht="18" x14ac:dyDescent="0.25">
      <c r="A144" s="87"/>
      <c r="B144" s="113"/>
      <c r="C144" s="110"/>
      <c r="D144" s="88">
        <f t="shared" si="47"/>
        <v>0</v>
      </c>
      <c r="E144" s="120">
        <f t="shared" si="48"/>
        <v>0</v>
      </c>
      <c r="F144" s="117" t="str">
        <f t="shared" si="49"/>
        <v>NGAP</v>
      </c>
      <c r="G144" s="89"/>
      <c r="H144" s="89"/>
      <c r="I144" s="89"/>
      <c r="J144" s="89"/>
      <c r="K144" s="127"/>
      <c r="L144" s="123" t="str">
        <f t="shared" si="50"/>
        <v>OUI</v>
      </c>
      <c r="M144" s="52" t="str">
        <f t="shared" si="51"/>
        <v>OUI</v>
      </c>
      <c r="N144" s="89"/>
      <c r="O144" s="52"/>
      <c r="P144" s="52"/>
      <c r="Q144" s="52"/>
      <c r="R144" s="52"/>
      <c r="S144" s="52"/>
      <c r="T144" s="52"/>
      <c r="U144" s="52"/>
      <c r="V144" s="52"/>
      <c r="W144" s="99"/>
      <c r="X144" s="132"/>
      <c r="Y144" s="130"/>
    </row>
    <row r="145" spans="1:25" ht="18" x14ac:dyDescent="0.25">
      <c r="A145" s="87"/>
      <c r="B145" s="113"/>
      <c r="C145" s="110"/>
      <c r="D145" s="88">
        <f t="shared" si="47"/>
        <v>0</v>
      </c>
      <c r="E145" s="120">
        <f t="shared" si="48"/>
        <v>0</v>
      </c>
      <c r="F145" s="117" t="str">
        <f t="shared" si="49"/>
        <v>NGAP</v>
      </c>
      <c r="G145" s="89"/>
      <c r="H145" s="89"/>
      <c r="I145" s="89"/>
      <c r="J145" s="89"/>
      <c r="K145" s="127"/>
      <c r="L145" s="123" t="str">
        <f t="shared" si="50"/>
        <v>OUI</v>
      </c>
      <c r="M145" s="52" t="str">
        <f t="shared" si="51"/>
        <v>OUI</v>
      </c>
      <c r="N145" s="89"/>
      <c r="O145" s="52"/>
      <c r="P145" s="52"/>
      <c r="Q145" s="52"/>
      <c r="R145" s="52"/>
      <c r="S145" s="52"/>
      <c r="T145" s="52"/>
      <c r="U145" s="52"/>
      <c r="V145" s="52"/>
      <c r="W145" s="99"/>
      <c r="X145" s="132"/>
      <c r="Y145" s="130"/>
    </row>
    <row r="146" spans="1:25" ht="18" x14ac:dyDescent="0.25">
      <c r="A146" s="87"/>
      <c r="B146" s="113"/>
      <c r="C146" s="110"/>
      <c r="D146" s="88">
        <f t="shared" si="47"/>
        <v>0</v>
      </c>
      <c r="E146" s="120">
        <f t="shared" si="48"/>
        <v>0</v>
      </c>
      <c r="F146" s="117" t="str">
        <f t="shared" si="49"/>
        <v>NGAP</v>
      </c>
      <c r="G146" s="89"/>
      <c r="H146" s="89"/>
      <c r="I146" s="89"/>
      <c r="J146" s="89"/>
      <c r="K146" s="127"/>
      <c r="L146" s="123" t="str">
        <f t="shared" si="50"/>
        <v>OUI</v>
      </c>
      <c r="M146" s="52" t="str">
        <f t="shared" si="51"/>
        <v>OUI</v>
      </c>
      <c r="N146" s="89"/>
      <c r="O146" s="52"/>
      <c r="P146" s="52"/>
      <c r="Q146" s="52"/>
      <c r="R146" s="52"/>
      <c r="S146" s="52"/>
      <c r="T146" s="52"/>
      <c r="U146" s="52"/>
      <c r="V146" s="52"/>
      <c r="W146" s="99"/>
      <c r="X146" s="132"/>
      <c r="Y146" s="130"/>
    </row>
    <row r="147" spans="1:25" ht="18" x14ac:dyDescent="0.25">
      <c r="A147" s="87"/>
      <c r="B147" s="113"/>
      <c r="C147" s="110"/>
      <c r="D147" s="88">
        <f t="shared" si="47"/>
        <v>0</v>
      </c>
      <c r="E147" s="120">
        <f t="shared" si="48"/>
        <v>0</v>
      </c>
      <c r="F147" s="117" t="str">
        <f t="shared" si="49"/>
        <v>NGAP</v>
      </c>
      <c r="G147" s="89"/>
      <c r="H147" s="89"/>
      <c r="I147" s="89"/>
      <c r="J147" s="89"/>
      <c r="K147" s="127"/>
      <c r="L147" s="123" t="str">
        <f t="shared" si="50"/>
        <v>OUI</v>
      </c>
      <c r="M147" s="52" t="str">
        <f t="shared" si="51"/>
        <v>OUI</v>
      </c>
      <c r="N147" s="89"/>
      <c r="O147" s="52"/>
      <c r="P147" s="52"/>
      <c r="Q147" s="52"/>
      <c r="R147" s="52"/>
      <c r="S147" s="52"/>
      <c r="T147" s="52"/>
      <c r="U147" s="52"/>
      <c r="V147" s="52"/>
      <c r="W147" s="99"/>
      <c r="X147" s="132"/>
      <c r="Y147" s="130"/>
    </row>
    <row r="148" spans="1:25" ht="18" x14ac:dyDescent="0.25">
      <c r="A148" s="87"/>
      <c r="B148" s="113"/>
      <c r="C148" s="110"/>
      <c r="D148" s="88">
        <f t="shared" si="47"/>
        <v>0</v>
      </c>
      <c r="E148" s="120">
        <f t="shared" si="48"/>
        <v>0</v>
      </c>
      <c r="F148" s="117" t="str">
        <f t="shared" si="49"/>
        <v>NGAP</v>
      </c>
      <c r="G148" s="89"/>
      <c r="H148" s="89"/>
      <c r="I148" s="89"/>
      <c r="J148" s="89"/>
      <c r="K148" s="127"/>
      <c r="L148" s="123" t="str">
        <f t="shared" si="50"/>
        <v>OUI</v>
      </c>
      <c r="M148" s="52" t="str">
        <f t="shared" si="51"/>
        <v>OUI</v>
      </c>
      <c r="N148" s="89"/>
      <c r="O148" s="52"/>
      <c r="P148" s="52"/>
      <c r="Q148" s="52"/>
      <c r="R148" s="52"/>
      <c r="S148" s="52"/>
      <c r="T148" s="52"/>
      <c r="U148" s="52"/>
      <c r="V148" s="52"/>
      <c r="W148" s="99"/>
      <c r="X148" s="132"/>
      <c r="Y148" s="130"/>
    </row>
    <row r="149" spans="1:25" ht="18" x14ac:dyDescent="0.25">
      <c r="A149" s="87"/>
      <c r="B149" s="113"/>
      <c r="C149" s="110"/>
      <c r="D149" s="88">
        <f t="shared" si="47"/>
        <v>0</v>
      </c>
      <c r="E149" s="120">
        <f t="shared" si="48"/>
        <v>0</v>
      </c>
      <c r="F149" s="117" t="str">
        <f t="shared" si="49"/>
        <v>NGAP</v>
      </c>
      <c r="G149" s="89"/>
      <c r="H149" s="89"/>
      <c r="I149" s="89"/>
      <c r="J149" s="89"/>
      <c r="K149" s="127"/>
      <c r="L149" s="123" t="str">
        <f t="shared" si="50"/>
        <v>OUI</v>
      </c>
      <c r="M149" s="52" t="str">
        <f t="shared" si="51"/>
        <v>OUI</v>
      </c>
      <c r="N149" s="89"/>
      <c r="O149" s="52"/>
      <c r="P149" s="52"/>
      <c r="Q149" s="52"/>
      <c r="R149" s="52"/>
      <c r="S149" s="52"/>
      <c r="T149" s="52"/>
      <c r="U149" s="52"/>
      <c r="V149" s="52"/>
      <c r="W149" s="99"/>
      <c r="X149" s="132"/>
      <c r="Y149" s="130"/>
    </row>
    <row r="150" spans="1:25" ht="18" x14ac:dyDescent="0.25">
      <c r="A150" s="87"/>
      <c r="B150" s="113"/>
      <c r="C150" s="110"/>
      <c r="D150" s="88">
        <f t="shared" si="47"/>
        <v>0</v>
      </c>
      <c r="E150" s="120">
        <f t="shared" si="48"/>
        <v>0</v>
      </c>
      <c r="F150" s="117" t="str">
        <f t="shared" si="49"/>
        <v>NGAP</v>
      </c>
      <c r="G150" s="89"/>
      <c r="H150" s="89"/>
      <c r="I150" s="89"/>
      <c r="J150" s="89"/>
      <c r="K150" s="127"/>
      <c r="L150" s="123" t="str">
        <f t="shared" si="50"/>
        <v>OUI</v>
      </c>
      <c r="M150" s="52" t="str">
        <f t="shared" si="51"/>
        <v>OUI</v>
      </c>
      <c r="N150" s="89"/>
      <c r="O150" s="52"/>
      <c r="P150" s="52"/>
      <c r="Q150" s="52"/>
      <c r="R150" s="52"/>
      <c r="S150" s="52"/>
      <c r="T150" s="52"/>
      <c r="U150" s="52"/>
      <c r="V150" s="52"/>
      <c r="W150" s="99"/>
      <c r="X150" s="132"/>
      <c r="Y150" s="130"/>
    </row>
    <row r="151" spans="1:25" ht="18" x14ac:dyDescent="0.25">
      <c r="A151" s="87"/>
      <c r="B151" s="113"/>
      <c r="C151" s="110"/>
      <c r="D151" s="88">
        <f t="shared" si="47"/>
        <v>0</v>
      </c>
      <c r="E151" s="120">
        <f t="shared" si="48"/>
        <v>0</v>
      </c>
      <c r="F151" s="117" t="str">
        <f t="shared" si="49"/>
        <v>NGAP</v>
      </c>
      <c r="G151" s="89"/>
      <c r="H151" s="89"/>
      <c r="I151" s="89"/>
      <c r="J151" s="89"/>
      <c r="K151" s="127"/>
      <c r="L151" s="123" t="str">
        <f t="shared" si="50"/>
        <v>OUI</v>
      </c>
      <c r="M151" s="52" t="str">
        <f t="shared" si="51"/>
        <v>OUI</v>
      </c>
      <c r="N151" s="89"/>
      <c r="O151" s="52"/>
      <c r="P151" s="52"/>
      <c r="Q151" s="52"/>
      <c r="R151" s="52"/>
      <c r="S151" s="52"/>
      <c r="T151" s="52"/>
      <c r="U151" s="52"/>
      <c r="V151" s="52"/>
      <c r="W151" s="99"/>
      <c r="X151" s="132"/>
      <c r="Y151" s="130"/>
    </row>
    <row r="152" spans="1:25" ht="18" x14ac:dyDescent="0.25">
      <c r="A152" s="87"/>
      <c r="B152" s="113"/>
      <c r="C152" s="110"/>
      <c r="D152" s="88">
        <f t="shared" si="47"/>
        <v>0</v>
      </c>
      <c r="E152" s="120">
        <f t="shared" si="48"/>
        <v>0</v>
      </c>
      <c r="F152" s="117" t="str">
        <f t="shared" si="49"/>
        <v>NGAP</v>
      </c>
      <c r="G152" s="89"/>
      <c r="H152" s="89"/>
      <c r="I152" s="89"/>
      <c r="J152" s="89"/>
      <c r="K152" s="127"/>
      <c r="L152" s="123" t="str">
        <f t="shared" si="50"/>
        <v>OUI</v>
      </c>
      <c r="M152" s="52" t="str">
        <f t="shared" si="51"/>
        <v>OUI</v>
      </c>
      <c r="N152" s="89"/>
      <c r="O152" s="52"/>
      <c r="P152" s="52"/>
      <c r="Q152" s="52"/>
      <c r="R152" s="52"/>
      <c r="S152" s="52"/>
      <c r="T152" s="52"/>
      <c r="U152" s="52"/>
      <c r="V152" s="52"/>
      <c r="W152" s="99"/>
      <c r="X152" s="132"/>
      <c r="Y152" s="130"/>
    </row>
    <row r="153" spans="1:25" ht="18" x14ac:dyDescent="0.25">
      <c r="A153" s="87"/>
      <c r="B153" s="113"/>
      <c r="C153" s="110"/>
      <c r="D153" s="88">
        <f t="shared" si="47"/>
        <v>0</v>
      </c>
      <c r="E153" s="120">
        <f t="shared" si="48"/>
        <v>0</v>
      </c>
      <c r="F153" s="117" t="str">
        <f t="shared" si="49"/>
        <v>NGAP</v>
      </c>
      <c r="G153" s="89"/>
      <c r="H153" s="89"/>
      <c r="I153" s="89"/>
      <c r="J153" s="89"/>
      <c r="K153" s="127"/>
      <c r="L153" s="123" t="str">
        <f t="shared" si="50"/>
        <v>OUI</v>
      </c>
      <c r="M153" s="52" t="str">
        <f t="shared" si="51"/>
        <v>OUI</v>
      </c>
      <c r="N153" s="89"/>
      <c r="O153" s="52"/>
      <c r="P153" s="52"/>
      <c r="Q153" s="52"/>
      <c r="R153" s="52"/>
      <c r="S153" s="52"/>
      <c r="T153" s="52"/>
      <c r="U153" s="52"/>
      <c r="V153" s="52"/>
      <c r="W153" s="99"/>
      <c r="X153" s="132"/>
      <c r="Y153" s="130"/>
    </row>
    <row r="154" spans="1:25" ht="18" x14ac:dyDescent="0.25">
      <c r="A154" s="87"/>
      <c r="B154" s="113"/>
      <c r="C154" s="110"/>
      <c r="D154" s="88">
        <f t="shared" si="47"/>
        <v>0</v>
      </c>
      <c r="E154" s="120">
        <f t="shared" si="48"/>
        <v>0</v>
      </c>
      <c r="F154" s="117" t="str">
        <f t="shared" si="49"/>
        <v>NGAP</v>
      </c>
      <c r="G154" s="89"/>
      <c r="H154" s="89"/>
      <c r="I154" s="89"/>
      <c r="J154" s="89"/>
      <c r="K154" s="127"/>
      <c r="L154" s="123" t="str">
        <f t="shared" si="50"/>
        <v>OUI</v>
      </c>
      <c r="M154" s="52" t="str">
        <f t="shared" si="51"/>
        <v>OUI</v>
      </c>
      <c r="N154" s="89"/>
      <c r="O154" s="52"/>
      <c r="P154" s="52"/>
      <c r="Q154" s="52"/>
      <c r="R154" s="52"/>
      <c r="S154" s="52"/>
      <c r="T154" s="52"/>
      <c r="U154" s="52"/>
      <c r="V154" s="52"/>
      <c r="W154" s="99"/>
      <c r="X154" s="132"/>
      <c r="Y154" s="130"/>
    </row>
    <row r="155" spans="1:25" ht="18" x14ac:dyDescent="0.25">
      <c r="A155" s="87"/>
      <c r="B155" s="113"/>
      <c r="C155" s="110"/>
      <c r="D155" s="88">
        <f t="shared" si="47"/>
        <v>0</v>
      </c>
      <c r="E155" s="120">
        <f t="shared" si="48"/>
        <v>0</v>
      </c>
      <c r="F155" s="117" t="str">
        <f t="shared" si="49"/>
        <v>NGAP</v>
      </c>
      <c r="G155" s="89"/>
      <c r="H155" s="89"/>
      <c r="I155" s="89"/>
      <c r="J155" s="89"/>
      <c r="K155" s="127"/>
      <c r="L155" s="123" t="str">
        <f t="shared" si="50"/>
        <v>OUI</v>
      </c>
      <c r="M155" s="52" t="str">
        <f t="shared" si="51"/>
        <v>OUI</v>
      </c>
      <c r="N155" s="89"/>
      <c r="O155" s="52"/>
      <c r="P155" s="52"/>
      <c r="Q155" s="52"/>
      <c r="R155" s="52"/>
      <c r="S155" s="52"/>
      <c r="T155" s="52"/>
      <c r="U155" s="52"/>
      <c r="V155" s="52"/>
      <c r="W155" s="99"/>
      <c r="X155" s="132"/>
      <c r="Y155" s="130"/>
    </row>
    <row r="156" spans="1:25" ht="18" x14ac:dyDescent="0.25">
      <c r="A156" s="87"/>
      <c r="B156" s="113"/>
      <c r="C156" s="110"/>
      <c r="D156" s="88">
        <f t="shared" si="47"/>
        <v>0</v>
      </c>
      <c r="E156" s="120">
        <f t="shared" si="48"/>
        <v>0</v>
      </c>
      <c r="F156" s="117" t="str">
        <f t="shared" si="49"/>
        <v>NGAP</v>
      </c>
      <c r="G156" s="89"/>
      <c r="H156" s="89"/>
      <c r="I156" s="89"/>
      <c r="J156" s="89"/>
      <c r="K156" s="127"/>
      <c r="L156" s="123" t="str">
        <f t="shared" si="50"/>
        <v>OUI</v>
      </c>
      <c r="M156" s="52" t="str">
        <f t="shared" si="51"/>
        <v>OUI</v>
      </c>
      <c r="N156" s="89"/>
      <c r="O156" s="52"/>
      <c r="P156" s="52"/>
      <c r="Q156" s="52"/>
      <c r="R156" s="52"/>
      <c r="S156" s="52"/>
      <c r="T156" s="52"/>
      <c r="U156" s="52"/>
      <c r="V156" s="52"/>
      <c r="W156" s="99"/>
      <c r="X156" s="132"/>
      <c r="Y156" s="130"/>
    </row>
    <row r="157" spans="1:25" ht="18" x14ac:dyDescent="0.25">
      <c r="A157" s="87"/>
      <c r="B157" s="113"/>
      <c r="C157" s="110"/>
      <c r="D157" s="88">
        <f t="shared" si="47"/>
        <v>0</v>
      </c>
      <c r="E157" s="120">
        <f t="shared" si="48"/>
        <v>0</v>
      </c>
      <c r="F157" s="117" t="str">
        <f t="shared" si="49"/>
        <v>NGAP</v>
      </c>
      <c r="G157" s="89"/>
      <c r="H157" s="89"/>
      <c r="I157" s="89"/>
      <c r="J157" s="89"/>
      <c r="K157" s="127"/>
      <c r="L157" s="123" t="str">
        <f t="shared" si="50"/>
        <v>OUI</v>
      </c>
      <c r="M157" s="52" t="str">
        <f t="shared" si="51"/>
        <v>OUI</v>
      </c>
      <c r="N157" s="89"/>
      <c r="O157" s="52"/>
      <c r="P157" s="52"/>
      <c r="Q157" s="52"/>
      <c r="R157" s="52"/>
      <c r="S157" s="52"/>
      <c r="T157" s="52"/>
      <c r="U157" s="52"/>
      <c r="V157" s="52"/>
      <c r="W157" s="99"/>
      <c r="X157" s="132"/>
      <c r="Y157" s="130"/>
    </row>
    <row r="158" spans="1:25" ht="18" x14ac:dyDescent="0.25">
      <c r="A158" s="87"/>
      <c r="B158" s="113"/>
      <c r="C158" s="110"/>
      <c r="D158" s="88">
        <f t="shared" si="47"/>
        <v>0</v>
      </c>
      <c r="E158" s="120">
        <f t="shared" si="48"/>
        <v>0</v>
      </c>
      <c r="F158" s="117" t="str">
        <f t="shared" si="49"/>
        <v>NGAP</v>
      </c>
      <c r="G158" s="89"/>
      <c r="H158" s="89"/>
      <c r="I158" s="89"/>
      <c r="J158" s="89"/>
      <c r="K158" s="127"/>
      <c r="L158" s="123" t="str">
        <f t="shared" si="50"/>
        <v>OUI</v>
      </c>
      <c r="M158" s="52" t="str">
        <f t="shared" si="51"/>
        <v>OUI</v>
      </c>
      <c r="N158" s="89"/>
      <c r="O158" s="52"/>
      <c r="P158" s="52"/>
      <c r="Q158" s="52"/>
      <c r="R158" s="52"/>
      <c r="S158" s="52"/>
      <c r="T158" s="52"/>
      <c r="U158" s="52"/>
      <c r="V158" s="52"/>
      <c r="W158" s="99"/>
      <c r="X158" s="132"/>
      <c r="Y158" s="130"/>
    </row>
    <row r="159" spans="1:25" ht="18" x14ac:dyDescent="0.25">
      <c r="A159" s="87"/>
      <c r="B159" s="113"/>
      <c r="C159" s="110"/>
      <c r="D159" s="88">
        <f t="shared" si="47"/>
        <v>0</v>
      </c>
      <c r="E159" s="120">
        <f t="shared" si="48"/>
        <v>0</v>
      </c>
      <c r="F159" s="117" t="str">
        <f t="shared" si="49"/>
        <v>NGAP</v>
      </c>
      <c r="G159" s="89"/>
      <c r="H159" s="89"/>
      <c r="I159" s="89"/>
      <c r="J159" s="89"/>
      <c r="K159" s="127"/>
      <c r="L159" s="123" t="str">
        <f t="shared" si="50"/>
        <v>OUI</v>
      </c>
      <c r="M159" s="52" t="str">
        <f t="shared" si="51"/>
        <v>OUI</v>
      </c>
      <c r="N159" s="89"/>
      <c r="O159" s="52"/>
      <c r="P159" s="52"/>
      <c r="Q159" s="52"/>
      <c r="R159" s="52"/>
      <c r="S159" s="52"/>
      <c r="T159" s="52"/>
      <c r="U159" s="52"/>
      <c r="V159" s="52"/>
      <c r="W159" s="99"/>
      <c r="X159" s="132"/>
      <c r="Y159" s="130"/>
    </row>
    <row r="160" spans="1:25" ht="18" x14ac:dyDescent="0.25">
      <c r="A160" s="87"/>
      <c r="B160" s="113"/>
      <c r="C160" s="110"/>
      <c r="D160" s="88">
        <f t="shared" si="47"/>
        <v>0</v>
      </c>
      <c r="E160" s="120">
        <f t="shared" si="48"/>
        <v>0</v>
      </c>
      <c r="F160" s="117" t="str">
        <f t="shared" si="49"/>
        <v>NGAP</v>
      </c>
      <c r="G160" s="89"/>
      <c r="H160" s="89"/>
      <c r="I160" s="89"/>
      <c r="J160" s="89"/>
      <c r="K160" s="127"/>
      <c r="L160" s="123" t="str">
        <f t="shared" si="50"/>
        <v>OUI</v>
      </c>
      <c r="M160" s="52" t="str">
        <f t="shared" si="51"/>
        <v>OUI</v>
      </c>
      <c r="N160" s="89"/>
      <c r="O160" s="52"/>
      <c r="P160" s="52"/>
      <c r="Q160" s="52"/>
      <c r="R160" s="52"/>
      <c r="S160" s="52"/>
      <c r="T160" s="52"/>
      <c r="U160" s="52"/>
      <c r="V160" s="52"/>
      <c r="W160" s="99"/>
      <c r="X160" s="132"/>
      <c r="Y160" s="130"/>
    </row>
    <row r="161" spans="1:25" ht="18" x14ac:dyDescent="0.25">
      <c r="A161" s="87"/>
      <c r="B161" s="113"/>
      <c r="C161" s="110"/>
      <c r="D161" s="88">
        <f t="shared" si="47"/>
        <v>0</v>
      </c>
      <c r="E161" s="120">
        <f t="shared" si="48"/>
        <v>0</v>
      </c>
      <c r="F161" s="117" t="str">
        <f t="shared" si="49"/>
        <v>NGAP</v>
      </c>
      <c r="G161" s="89"/>
      <c r="H161" s="89"/>
      <c r="I161" s="89"/>
      <c r="J161" s="89"/>
      <c r="K161" s="127"/>
      <c r="L161" s="123" t="str">
        <f t="shared" si="50"/>
        <v>OUI</v>
      </c>
      <c r="M161" s="52" t="str">
        <f t="shared" si="51"/>
        <v>OUI</v>
      </c>
      <c r="N161" s="89"/>
      <c r="O161" s="52"/>
      <c r="P161" s="52"/>
      <c r="Q161" s="52"/>
      <c r="R161" s="52"/>
      <c r="S161" s="52"/>
      <c r="T161" s="52"/>
      <c r="U161" s="52"/>
      <c r="V161" s="52"/>
      <c r="W161" s="99"/>
      <c r="X161" s="132"/>
      <c r="Y161" s="130"/>
    </row>
    <row r="162" spans="1:25" ht="18" x14ac:dyDescent="0.25">
      <c r="A162" s="87"/>
      <c r="B162" s="113"/>
      <c r="C162" s="110"/>
      <c r="D162" s="88">
        <f t="shared" si="47"/>
        <v>0</v>
      </c>
      <c r="E162" s="120">
        <f t="shared" si="48"/>
        <v>0</v>
      </c>
      <c r="F162" s="117" t="str">
        <f t="shared" si="49"/>
        <v>NGAP</v>
      </c>
      <c r="G162" s="89"/>
      <c r="H162" s="89"/>
      <c r="I162" s="89"/>
      <c r="J162" s="89"/>
      <c r="K162" s="127"/>
      <c r="L162" s="123" t="str">
        <f t="shared" si="50"/>
        <v>OUI</v>
      </c>
      <c r="M162" s="52" t="str">
        <f t="shared" si="51"/>
        <v>OUI</v>
      </c>
      <c r="N162" s="89"/>
      <c r="O162" s="52"/>
      <c r="P162" s="52"/>
      <c r="Q162" s="52"/>
      <c r="R162" s="52"/>
      <c r="S162" s="52"/>
      <c r="T162" s="52"/>
      <c r="U162" s="52"/>
      <c r="V162" s="52"/>
      <c r="W162" s="99"/>
      <c r="X162" s="132"/>
      <c r="Y162" s="130"/>
    </row>
    <row r="163" spans="1:25" ht="18" x14ac:dyDescent="0.25">
      <c r="A163" s="87"/>
      <c r="B163" s="113"/>
      <c r="C163" s="110"/>
      <c r="D163" s="88">
        <f t="shared" si="47"/>
        <v>0</v>
      </c>
      <c r="E163" s="120">
        <f t="shared" si="48"/>
        <v>0</v>
      </c>
      <c r="F163" s="117" t="str">
        <f t="shared" si="49"/>
        <v>NGAP</v>
      </c>
      <c r="G163" s="89"/>
      <c r="H163" s="89"/>
      <c r="I163" s="89"/>
      <c r="J163" s="89"/>
      <c r="K163" s="127"/>
      <c r="L163" s="123" t="str">
        <f t="shared" si="50"/>
        <v>OUI</v>
      </c>
      <c r="M163" s="52" t="str">
        <f t="shared" si="51"/>
        <v>OUI</v>
      </c>
      <c r="N163" s="89"/>
      <c r="O163" s="52"/>
      <c r="P163" s="52"/>
      <c r="Q163" s="52"/>
      <c r="R163" s="52"/>
      <c r="S163" s="52"/>
      <c r="T163" s="52"/>
      <c r="U163" s="52"/>
      <c r="V163" s="52"/>
      <c r="W163" s="99"/>
      <c r="X163" s="132"/>
      <c r="Y163" s="130"/>
    </row>
    <row r="164" spans="1:25" ht="18" x14ac:dyDescent="0.25">
      <c r="A164" s="87"/>
      <c r="B164" s="113"/>
      <c r="C164" s="110"/>
      <c r="D164" s="88">
        <f t="shared" si="47"/>
        <v>0</v>
      </c>
      <c r="E164" s="120">
        <f t="shared" si="48"/>
        <v>0</v>
      </c>
      <c r="F164" s="117" t="str">
        <f t="shared" si="49"/>
        <v>NGAP</v>
      </c>
      <c r="G164" s="89"/>
      <c r="H164" s="89"/>
      <c r="I164" s="89"/>
      <c r="J164" s="89"/>
      <c r="K164" s="127"/>
      <c r="L164" s="123" t="str">
        <f t="shared" si="50"/>
        <v>OUI</v>
      </c>
      <c r="M164" s="52" t="str">
        <f t="shared" si="51"/>
        <v>OUI</v>
      </c>
      <c r="N164" s="89"/>
      <c r="O164" s="52"/>
      <c r="P164" s="52"/>
      <c r="Q164" s="52"/>
      <c r="R164" s="52"/>
      <c r="S164" s="52"/>
      <c r="T164" s="52"/>
      <c r="U164" s="52"/>
      <c r="V164" s="52"/>
      <c r="W164" s="99"/>
      <c r="X164" s="132"/>
      <c r="Y164" s="130"/>
    </row>
    <row r="165" spans="1:25" ht="18" x14ac:dyDescent="0.25">
      <c r="A165" s="87"/>
      <c r="B165" s="113"/>
      <c r="C165" s="110"/>
      <c r="D165" s="88">
        <f t="shared" si="47"/>
        <v>0</v>
      </c>
      <c r="E165" s="120">
        <f t="shared" si="48"/>
        <v>0</v>
      </c>
      <c r="F165" s="117" t="str">
        <f t="shared" si="49"/>
        <v>NGAP</v>
      </c>
      <c r="G165" s="89"/>
      <c r="H165" s="89"/>
      <c r="I165" s="89"/>
      <c r="J165" s="89"/>
      <c r="K165" s="127"/>
      <c r="L165" s="123" t="str">
        <f t="shared" si="50"/>
        <v>OUI</v>
      </c>
      <c r="M165" s="52" t="str">
        <f t="shared" si="51"/>
        <v>OUI</v>
      </c>
      <c r="N165" s="89"/>
      <c r="O165" s="52"/>
      <c r="P165" s="52"/>
      <c r="Q165" s="52"/>
      <c r="R165" s="52"/>
      <c r="S165" s="52"/>
      <c r="T165" s="52"/>
      <c r="U165" s="52"/>
      <c r="V165" s="52"/>
      <c r="W165" s="99"/>
      <c r="X165" s="132"/>
      <c r="Y165" s="130"/>
    </row>
    <row r="166" spans="1:25" ht="18" x14ac:dyDescent="0.25">
      <c r="A166" s="87"/>
      <c r="B166" s="113"/>
      <c r="C166" s="110"/>
      <c r="D166" s="88">
        <f t="shared" si="47"/>
        <v>0</v>
      </c>
      <c r="E166" s="120">
        <f t="shared" si="48"/>
        <v>0</v>
      </c>
      <c r="F166" s="117" t="str">
        <f t="shared" si="49"/>
        <v>NGAP</v>
      </c>
      <c r="G166" s="89"/>
      <c r="H166" s="89"/>
      <c r="I166" s="89"/>
      <c r="J166" s="89"/>
      <c r="K166" s="127"/>
      <c r="L166" s="123" t="str">
        <f t="shared" si="50"/>
        <v>OUI</v>
      </c>
      <c r="M166" s="52" t="str">
        <f t="shared" si="51"/>
        <v>OUI</v>
      </c>
      <c r="N166" s="89"/>
      <c r="O166" s="52"/>
      <c r="P166" s="52"/>
      <c r="Q166" s="52"/>
      <c r="R166" s="52"/>
      <c r="S166" s="52"/>
      <c r="T166" s="52"/>
      <c r="U166" s="52"/>
      <c r="V166" s="52"/>
      <c r="W166" s="99"/>
      <c r="X166" s="132"/>
      <c r="Y166" s="130"/>
    </row>
    <row r="167" spans="1:25" ht="18" x14ac:dyDescent="0.25">
      <c r="A167" s="87"/>
      <c r="B167" s="113"/>
      <c r="C167" s="110"/>
      <c r="D167" s="88">
        <f t="shared" si="47"/>
        <v>0</v>
      </c>
      <c r="E167" s="120">
        <f t="shared" si="48"/>
        <v>0</v>
      </c>
      <c r="F167" s="117" t="str">
        <f t="shared" si="49"/>
        <v>NGAP</v>
      </c>
      <c r="G167" s="89"/>
      <c r="H167" s="89"/>
      <c r="I167" s="89"/>
      <c r="J167" s="89"/>
      <c r="K167" s="127"/>
      <c r="L167" s="123" t="str">
        <f t="shared" si="50"/>
        <v>OUI</v>
      </c>
      <c r="M167" s="52" t="str">
        <f t="shared" si="51"/>
        <v>OUI</v>
      </c>
      <c r="N167" s="89"/>
      <c r="O167" s="52"/>
      <c r="P167" s="52"/>
      <c r="Q167" s="52"/>
      <c r="R167" s="52"/>
      <c r="S167" s="52"/>
      <c r="T167" s="52"/>
      <c r="U167" s="52"/>
      <c r="V167" s="52"/>
      <c r="W167" s="99"/>
      <c r="X167" s="132"/>
      <c r="Y167" s="130"/>
    </row>
    <row r="168" spans="1:25" ht="18" x14ac:dyDescent="0.25">
      <c r="A168" s="87"/>
      <c r="B168" s="113"/>
      <c r="C168" s="110"/>
      <c r="D168" s="88">
        <f t="shared" si="47"/>
        <v>0</v>
      </c>
      <c r="E168" s="120">
        <f t="shared" si="48"/>
        <v>0</v>
      </c>
      <c r="F168" s="117" t="str">
        <f t="shared" si="49"/>
        <v>NGAP</v>
      </c>
      <c r="G168" s="89"/>
      <c r="H168" s="89"/>
      <c r="I168" s="89"/>
      <c r="J168" s="89"/>
      <c r="K168" s="127"/>
      <c r="L168" s="123" t="str">
        <f t="shared" si="50"/>
        <v>OUI</v>
      </c>
      <c r="M168" s="52" t="str">
        <f t="shared" si="51"/>
        <v>OUI</v>
      </c>
      <c r="N168" s="89"/>
      <c r="O168" s="52"/>
      <c r="P168" s="52"/>
      <c r="Q168" s="52"/>
      <c r="R168" s="52"/>
      <c r="S168" s="52"/>
      <c r="T168" s="52"/>
      <c r="U168" s="52"/>
      <c r="V168" s="52"/>
      <c r="W168" s="99"/>
      <c r="X168" s="132"/>
      <c r="Y168" s="130"/>
    </row>
    <row r="169" spans="1:25" ht="18" x14ac:dyDescent="0.25">
      <c r="A169" s="87"/>
      <c r="B169" s="113"/>
      <c r="C169" s="110"/>
      <c r="D169" s="88">
        <f t="shared" si="47"/>
        <v>0</v>
      </c>
      <c r="E169" s="120">
        <f t="shared" si="48"/>
        <v>0</v>
      </c>
      <c r="F169" s="117" t="str">
        <f t="shared" si="49"/>
        <v>NGAP</v>
      </c>
      <c r="G169" s="89"/>
      <c r="H169" s="89"/>
      <c r="I169" s="89"/>
      <c r="J169" s="89"/>
      <c r="K169" s="127"/>
      <c r="L169" s="123" t="str">
        <f t="shared" si="50"/>
        <v>OUI</v>
      </c>
      <c r="M169" s="52" t="str">
        <f t="shared" si="51"/>
        <v>OUI</v>
      </c>
      <c r="N169" s="89"/>
      <c r="O169" s="52"/>
      <c r="P169" s="52"/>
      <c r="Q169" s="52"/>
      <c r="R169" s="52"/>
      <c r="S169" s="52"/>
      <c r="T169" s="52"/>
      <c r="U169" s="52"/>
      <c r="V169" s="52"/>
      <c r="W169" s="99"/>
      <c r="X169" s="132"/>
      <c r="Y169" s="130"/>
    </row>
    <row r="170" spans="1:25" ht="18" x14ac:dyDescent="0.25">
      <c r="A170" s="87"/>
      <c r="B170" s="113"/>
      <c r="C170" s="110"/>
      <c r="D170" s="88">
        <f t="shared" si="47"/>
        <v>0</v>
      </c>
      <c r="E170" s="120">
        <f t="shared" si="48"/>
        <v>0</v>
      </c>
      <c r="F170" s="117" t="str">
        <f t="shared" si="49"/>
        <v>NGAP</v>
      </c>
      <c r="G170" s="89"/>
      <c r="H170" s="89"/>
      <c r="I170" s="89"/>
      <c r="J170" s="89"/>
      <c r="K170" s="127"/>
      <c r="L170" s="123" t="str">
        <f t="shared" si="50"/>
        <v>OUI</v>
      </c>
      <c r="M170" s="52" t="str">
        <f t="shared" si="51"/>
        <v>OUI</v>
      </c>
      <c r="N170" s="89"/>
      <c r="O170" s="52"/>
      <c r="P170" s="52"/>
      <c r="Q170" s="52"/>
      <c r="R170" s="52"/>
      <c r="S170" s="52"/>
      <c r="T170" s="52"/>
      <c r="U170" s="52"/>
      <c r="V170" s="52"/>
      <c r="W170" s="99"/>
      <c r="X170" s="132"/>
      <c r="Y170" s="130"/>
    </row>
    <row r="171" spans="1:25" ht="18" x14ac:dyDescent="0.25">
      <c r="A171" s="87"/>
      <c r="B171" s="113"/>
      <c r="C171" s="110"/>
      <c r="D171" s="88">
        <f t="shared" si="47"/>
        <v>0</v>
      </c>
      <c r="E171" s="120">
        <f t="shared" si="48"/>
        <v>0</v>
      </c>
      <c r="F171" s="117" t="str">
        <f t="shared" si="49"/>
        <v>NGAP</v>
      </c>
      <c r="G171" s="89"/>
      <c r="H171" s="89"/>
      <c r="I171" s="89"/>
      <c r="J171" s="89"/>
      <c r="K171" s="127"/>
      <c r="L171" s="123" t="str">
        <f t="shared" si="50"/>
        <v>OUI</v>
      </c>
      <c r="M171" s="52" t="str">
        <f t="shared" si="51"/>
        <v>OUI</v>
      </c>
      <c r="N171" s="89"/>
      <c r="O171" s="52"/>
      <c r="P171" s="52"/>
      <c r="Q171" s="52"/>
      <c r="R171" s="52"/>
      <c r="S171" s="52"/>
      <c r="T171" s="52"/>
      <c r="U171" s="52"/>
      <c r="V171" s="52"/>
      <c r="W171" s="99"/>
      <c r="X171" s="132"/>
      <c r="Y171" s="130"/>
    </row>
    <row r="172" spans="1:25" ht="18" x14ac:dyDescent="0.25">
      <c r="A172" s="87"/>
      <c r="B172" s="113"/>
      <c r="C172" s="110"/>
      <c r="D172" s="88">
        <f t="shared" si="47"/>
        <v>0</v>
      </c>
      <c r="E172" s="120">
        <f t="shared" si="48"/>
        <v>0</v>
      </c>
      <c r="F172" s="117" t="str">
        <f t="shared" si="49"/>
        <v>NGAP</v>
      </c>
      <c r="G172" s="89"/>
      <c r="H172" s="89"/>
      <c r="I172" s="89"/>
      <c r="J172" s="89"/>
      <c r="K172" s="127"/>
      <c r="L172" s="123" t="str">
        <f t="shared" si="50"/>
        <v>OUI</v>
      </c>
      <c r="M172" s="52" t="str">
        <f t="shared" si="51"/>
        <v>OUI</v>
      </c>
      <c r="N172" s="89"/>
      <c r="O172" s="52"/>
      <c r="P172" s="52"/>
      <c r="Q172" s="52"/>
      <c r="R172" s="52"/>
      <c r="S172" s="52"/>
      <c r="T172" s="52"/>
      <c r="U172" s="52"/>
      <c r="V172" s="52"/>
      <c r="W172" s="99"/>
      <c r="X172" s="132"/>
      <c r="Y172" s="130"/>
    </row>
    <row r="173" spans="1:25" ht="18" x14ac:dyDescent="0.25">
      <c r="A173" s="87"/>
      <c r="B173" s="113"/>
      <c r="C173" s="110"/>
      <c r="D173" s="88">
        <f t="shared" si="47"/>
        <v>0</v>
      </c>
      <c r="E173" s="120">
        <f t="shared" si="48"/>
        <v>0</v>
      </c>
      <c r="F173" s="117" t="str">
        <f t="shared" si="49"/>
        <v>NGAP</v>
      </c>
      <c r="G173" s="89"/>
      <c r="H173" s="89"/>
      <c r="I173" s="89"/>
      <c r="J173" s="89"/>
      <c r="K173" s="127"/>
      <c r="L173" s="123" t="str">
        <f t="shared" si="50"/>
        <v>OUI</v>
      </c>
      <c r="M173" s="52" t="str">
        <f t="shared" si="51"/>
        <v>OUI</v>
      </c>
      <c r="N173" s="89"/>
      <c r="O173" s="52"/>
      <c r="P173" s="52"/>
      <c r="Q173" s="52"/>
      <c r="R173" s="52"/>
      <c r="S173" s="52"/>
      <c r="T173" s="52"/>
      <c r="U173" s="52"/>
      <c r="V173" s="52"/>
      <c r="W173" s="99"/>
      <c r="X173" s="132"/>
      <c r="Y173" s="130"/>
    </row>
    <row r="174" spans="1:25" ht="18" x14ac:dyDescent="0.25">
      <c r="A174" s="87"/>
      <c r="B174" s="113"/>
      <c r="C174" s="110"/>
      <c r="D174" s="88">
        <f t="shared" si="47"/>
        <v>0</v>
      </c>
      <c r="E174" s="120">
        <f t="shared" si="48"/>
        <v>0</v>
      </c>
      <c r="F174" s="117" t="str">
        <f t="shared" si="49"/>
        <v>NGAP</v>
      </c>
      <c r="G174" s="89"/>
      <c r="H174" s="89"/>
      <c r="I174" s="89"/>
      <c r="J174" s="89"/>
      <c r="K174" s="127"/>
      <c r="L174" s="123" t="str">
        <f t="shared" si="50"/>
        <v>OUI</v>
      </c>
      <c r="M174" s="52" t="str">
        <f t="shared" si="51"/>
        <v>OUI</v>
      </c>
      <c r="N174" s="89"/>
      <c r="O174" s="52"/>
      <c r="P174" s="52"/>
      <c r="Q174" s="52"/>
      <c r="R174" s="52"/>
      <c r="S174" s="52"/>
      <c r="T174" s="52"/>
      <c r="U174" s="52"/>
      <c r="V174" s="52"/>
      <c r="W174" s="99"/>
      <c r="X174" s="132"/>
      <c r="Y174" s="130"/>
    </row>
    <row r="175" spans="1:25" ht="18" x14ac:dyDescent="0.25">
      <c r="A175" s="87"/>
      <c r="B175" s="113"/>
      <c r="C175" s="110"/>
      <c r="D175" s="88">
        <f t="shared" si="47"/>
        <v>0</v>
      </c>
      <c r="E175" s="120">
        <f t="shared" si="48"/>
        <v>0</v>
      </c>
      <c r="F175" s="117" t="str">
        <f t="shared" si="49"/>
        <v>NGAP</v>
      </c>
      <c r="G175" s="89"/>
      <c r="H175" s="89"/>
      <c r="I175" s="89"/>
      <c r="J175" s="89"/>
      <c r="K175" s="127"/>
      <c r="L175" s="123" t="str">
        <f t="shared" si="50"/>
        <v>OUI</v>
      </c>
      <c r="M175" s="52" t="str">
        <f t="shared" si="51"/>
        <v>OUI</v>
      </c>
      <c r="N175" s="89"/>
      <c r="O175" s="52"/>
      <c r="P175" s="52"/>
      <c r="Q175" s="52"/>
      <c r="R175" s="52"/>
      <c r="S175" s="52"/>
      <c r="T175" s="52"/>
      <c r="U175" s="52"/>
      <c r="V175" s="52"/>
      <c r="W175" s="99"/>
      <c r="X175" s="132"/>
      <c r="Y175" s="130"/>
    </row>
    <row r="176" spans="1:25" ht="18" x14ac:dyDescent="0.25">
      <c r="A176" s="87"/>
      <c r="B176" s="113"/>
      <c r="C176" s="110"/>
      <c r="D176" s="88">
        <f t="shared" si="47"/>
        <v>0</v>
      </c>
      <c r="E176" s="120">
        <f t="shared" si="48"/>
        <v>0</v>
      </c>
      <c r="F176" s="117" t="str">
        <f t="shared" si="49"/>
        <v>NGAP</v>
      </c>
      <c r="G176" s="89"/>
      <c r="H176" s="89"/>
      <c r="I176" s="89"/>
      <c r="J176" s="89"/>
      <c r="K176" s="127"/>
      <c r="L176" s="123" t="str">
        <f t="shared" si="50"/>
        <v>OUI</v>
      </c>
      <c r="M176" s="52" t="str">
        <f t="shared" si="51"/>
        <v>OUI</v>
      </c>
      <c r="N176" s="89"/>
      <c r="O176" s="52"/>
      <c r="P176" s="52"/>
      <c r="Q176" s="52"/>
      <c r="R176" s="52"/>
      <c r="S176" s="52"/>
      <c r="T176" s="52"/>
      <c r="U176" s="52"/>
      <c r="V176" s="52"/>
      <c r="W176" s="99"/>
      <c r="X176" s="132"/>
      <c r="Y176" s="130"/>
    </row>
    <row r="177" spans="1:25" ht="18" x14ac:dyDescent="0.25">
      <c r="A177" s="87"/>
      <c r="B177" s="113"/>
      <c r="C177" s="110"/>
      <c r="D177" s="88">
        <f t="shared" si="47"/>
        <v>0</v>
      </c>
      <c r="E177" s="120">
        <f t="shared" si="48"/>
        <v>0</v>
      </c>
      <c r="F177" s="117" t="str">
        <f t="shared" si="49"/>
        <v>NGAP</v>
      </c>
      <c r="G177" s="89"/>
      <c r="H177" s="89"/>
      <c r="I177" s="89"/>
      <c r="J177" s="89"/>
      <c r="K177" s="127"/>
      <c r="L177" s="123" t="str">
        <f t="shared" si="50"/>
        <v>OUI</v>
      </c>
      <c r="M177" s="52" t="str">
        <f t="shared" si="51"/>
        <v>OUI</v>
      </c>
      <c r="N177" s="89"/>
      <c r="O177" s="52"/>
      <c r="P177" s="52"/>
      <c r="Q177" s="52"/>
      <c r="R177" s="52"/>
      <c r="S177" s="52"/>
      <c r="T177" s="52"/>
      <c r="U177" s="52"/>
      <c r="V177" s="52"/>
      <c r="W177" s="99"/>
      <c r="X177" s="132"/>
      <c r="Y177" s="130"/>
    </row>
    <row r="178" spans="1:25" ht="18" x14ac:dyDescent="0.25">
      <c r="A178" s="87"/>
      <c r="B178" s="113"/>
      <c r="C178" s="110"/>
      <c r="D178" s="88">
        <f t="shared" si="47"/>
        <v>0</v>
      </c>
      <c r="E178" s="120">
        <f t="shared" si="48"/>
        <v>0</v>
      </c>
      <c r="F178" s="117" t="str">
        <f t="shared" si="49"/>
        <v>NGAP</v>
      </c>
      <c r="G178" s="89"/>
      <c r="H178" s="89"/>
      <c r="I178" s="89"/>
      <c r="J178" s="89"/>
      <c r="K178" s="127"/>
      <c r="L178" s="123" t="str">
        <f t="shared" si="50"/>
        <v>OUI</v>
      </c>
      <c r="M178" s="52" t="str">
        <f t="shared" si="51"/>
        <v>OUI</v>
      </c>
      <c r="N178" s="89"/>
      <c r="O178" s="52"/>
      <c r="P178" s="52"/>
      <c r="Q178" s="52"/>
      <c r="R178" s="52"/>
      <c r="S178" s="52"/>
      <c r="T178" s="52"/>
      <c r="U178" s="52"/>
      <c r="V178" s="52"/>
      <c r="W178" s="99"/>
      <c r="X178" s="132"/>
      <c r="Y178" s="130"/>
    </row>
    <row r="179" spans="1:25" ht="18" x14ac:dyDescent="0.25">
      <c r="A179" s="87"/>
      <c r="B179" s="113"/>
      <c r="C179" s="110"/>
      <c r="D179" s="88">
        <f t="shared" si="47"/>
        <v>0</v>
      </c>
      <c r="E179" s="120">
        <f t="shared" si="48"/>
        <v>0</v>
      </c>
      <c r="F179" s="117" t="str">
        <f t="shared" si="49"/>
        <v>NGAP</v>
      </c>
      <c r="G179" s="89"/>
      <c r="H179" s="89"/>
      <c r="I179" s="89"/>
      <c r="J179" s="89"/>
      <c r="K179" s="127"/>
      <c r="L179" s="123" t="str">
        <f t="shared" si="50"/>
        <v>OUI</v>
      </c>
      <c r="M179" s="52" t="str">
        <f t="shared" si="51"/>
        <v>OUI</v>
      </c>
      <c r="N179" s="89"/>
      <c r="O179" s="52"/>
      <c r="P179" s="52"/>
      <c r="Q179" s="52"/>
      <c r="R179" s="52"/>
      <c r="S179" s="52"/>
      <c r="T179" s="52"/>
      <c r="U179" s="52"/>
      <c r="V179" s="52"/>
      <c r="W179" s="99"/>
      <c r="X179" s="132"/>
      <c r="Y179" s="130"/>
    </row>
    <row r="180" spans="1:25" ht="18" x14ac:dyDescent="0.25">
      <c r="A180" s="87"/>
      <c r="B180" s="113"/>
      <c r="C180" s="110"/>
      <c r="D180" s="88">
        <f t="shared" si="47"/>
        <v>0</v>
      </c>
      <c r="E180" s="120">
        <f t="shared" si="48"/>
        <v>0</v>
      </c>
      <c r="F180" s="117" t="str">
        <f t="shared" si="49"/>
        <v>NGAP</v>
      </c>
      <c r="G180" s="89"/>
      <c r="H180" s="89"/>
      <c r="I180" s="89"/>
      <c r="J180" s="89"/>
      <c r="K180" s="127"/>
      <c r="L180" s="123" t="str">
        <f t="shared" si="50"/>
        <v>OUI</v>
      </c>
      <c r="M180" s="52" t="str">
        <f t="shared" si="51"/>
        <v>OUI</v>
      </c>
      <c r="N180" s="89"/>
      <c r="O180" s="52"/>
      <c r="P180" s="52"/>
      <c r="Q180" s="52"/>
      <c r="R180" s="52"/>
      <c r="S180" s="52"/>
      <c r="T180" s="52"/>
      <c r="U180" s="52"/>
      <c r="V180" s="52"/>
      <c r="W180" s="99"/>
      <c r="X180" s="132"/>
      <c r="Y180" s="130"/>
    </row>
    <row r="181" spans="1:25" ht="18" x14ac:dyDescent="0.25">
      <c r="A181" s="87"/>
      <c r="B181" s="113"/>
      <c r="C181" s="110"/>
      <c r="D181" s="88">
        <f t="shared" si="47"/>
        <v>0</v>
      </c>
      <c r="E181" s="120">
        <f t="shared" si="48"/>
        <v>0</v>
      </c>
      <c r="F181" s="117" t="str">
        <f t="shared" si="49"/>
        <v>NGAP</v>
      </c>
      <c r="G181" s="89"/>
      <c r="H181" s="89"/>
      <c r="I181" s="89"/>
      <c r="J181" s="89"/>
      <c r="K181" s="127"/>
      <c r="L181" s="123" t="str">
        <f t="shared" si="50"/>
        <v>OUI</v>
      </c>
      <c r="M181" s="52" t="str">
        <f t="shared" si="51"/>
        <v>OUI</v>
      </c>
      <c r="N181" s="89"/>
      <c r="O181" s="52"/>
      <c r="P181" s="52"/>
      <c r="Q181" s="52"/>
      <c r="R181" s="52"/>
      <c r="S181" s="52"/>
      <c r="T181" s="52"/>
      <c r="U181" s="52"/>
      <c r="V181" s="52"/>
      <c r="W181" s="99"/>
      <c r="X181" s="132"/>
      <c r="Y181" s="130"/>
    </row>
    <row r="182" spans="1:25" ht="18" x14ac:dyDescent="0.25">
      <c r="A182" s="87"/>
      <c r="B182" s="113"/>
      <c r="C182" s="110"/>
      <c r="D182" s="88">
        <f t="shared" si="47"/>
        <v>0</v>
      </c>
      <c r="E182" s="120">
        <f t="shared" si="48"/>
        <v>0</v>
      </c>
      <c r="F182" s="117" t="str">
        <f t="shared" si="49"/>
        <v>NGAP</v>
      </c>
      <c r="G182" s="89"/>
      <c r="H182" s="89"/>
      <c r="I182" s="89"/>
      <c r="J182" s="89"/>
      <c r="K182" s="127"/>
      <c r="L182" s="123" t="str">
        <f t="shared" si="50"/>
        <v>OUI</v>
      </c>
      <c r="M182" s="52" t="str">
        <f t="shared" si="51"/>
        <v>OUI</v>
      </c>
      <c r="N182" s="89"/>
      <c r="O182" s="52"/>
      <c r="P182" s="52"/>
      <c r="Q182" s="52"/>
      <c r="R182" s="52"/>
      <c r="S182" s="52"/>
      <c r="T182" s="52"/>
      <c r="U182" s="52"/>
      <c r="V182" s="52"/>
      <c r="W182" s="99"/>
      <c r="X182" s="132"/>
      <c r="Y182" s="130"/>
    </row>
    <row r="183" spans="1:25" ht="18" x14ac:dyDescent="0.25">
      <c r="A183" s="87"/>
      <c r="B183" s="113"/>
      <c r="C183" s="110"/>
      <c r="D183" s="88">
        <f t="shared" si="47"/>
        <v>0</v>
      </c>
      <c r="E183" s="120">
        <f t="shared" si="48"/>
        <v>0</v>
      </c>
      <c r="F183" s="117" t="str">
        <f t="shared" si="49"/>
        <v>NGAP</v>
      </c>
      <c r="G183" s="89"/>
      <c r="H183" s="89"/>
      <c r="I183" s="89"/>
      <c r="J183" s="89"/>
      <c r="K183" s="127"/>
      <c r="L183" s="123" t="str">
        <f t="shared" si="50"/>
        <v>OUI</v>
      </c>
      <c r="M183" s="52" t="str">
        <f t="shared" si="51"/>
        <v>OUI</v>
      </c>
      <c r="N183" s="89"/>
      <c r="O183" s="52"/>
      <c r="P183" s="52"/>
      <c r="Q183" s="52"/>
      <c r="R183" s="52"/>
      <c r="S183" s="52"/>
      <c r="T183" s="52"/>
      <c r="U183" s="52"/>
      <c r="V183" s="52"/>
      <c r="W183" s="99"/>
      <c r="X183" s="132"/>
      <c r="Y183" s="130"/>
    </row>
    <row r="184" spans="1:25" ht="18" x14ac:dyDescent="0.25">
      <c r="A184" s="87"/>
      <c r="B184" s="113"/>
      <c r="C184" s="110"/>
      <c r="D184" s="88">
        <f t="shared" si="47"/>
        <v>0</v>
      </c>
      <c r="E184" s="120">
        <f t="shared" si="48"/>
        <v>0</v>
      </c>
      <c r="F184" s="117" t="str">
        <f t="shared" si="49"/>
        <v>NGAP</v>
      </c>
      <c r="G184" s="89"/>
      <c r="H184" s="89"/>
      <c r="I184" s="89"/>
      <c r="J184" s="89"/>
      <c r="K184" s="127"/>
      <c r="L184" s="123" t="str">
        <f t="shared" si="50"/>
        <v>OUI</v>
      </c>
      <c r="M184" s="52" t="str">
        <f t="shared" si="51"/>
        <v>OUI</v>
      </c>
      <c r="N184" s="89"/>
      <c r="O184" s="52"/>
      <c r="P184" s="52"/>
      <c r="Q184" s="52"/>
      <c r="R184" s="52"/>
      <c r="S184" s="52"/>
      <c r="T184" s="52"/>
      <c r="U184" s="52"/>
      <c r="V184" s="52"/>
      <c r="W184" s="99"/>
      <c r="X184" s="132"/>
      <c r="Y184" s="130"/>
    </row>
    <row r="185" spans="1:25" ht="18" x14ac:dyDescent="0.25">
      <c r="A185" s="87"/>
      <c r="B185" s="113"/>
      <c r="C185" s="110"/>
      <c r="D185" s="88">
        <f t="shared" si="47"/>
        <v>0</v>
      </c>
      <c r="E185" s="120">
        <f t="shared" si="48"/>
        <v>0</v>
      </c>
      <c r="F185" s="117" t="str">
        <f t="shared" si="49"/>
        <v>NGAP</v>
      </c>
      <c r="G185" s="89"/>
      <c r="H185" s="89"/>
      <c r="I185" s="89"/>
      <c r="J185" s="89"/>
      <c r="K185" s="127"/>
      <c r="L185" s="123" t="str">
        <f t="shared" si="50"/>
        <v>OUI</v>
      </c>
      <c r="M185" s="52" t="str">
        <f t="shared" si="51"/>
        <v>OUI</v>
      </c>
      <c r="N185" s="89"/>
      <c r="O185" s="52"/>
      <c r="P185" s="52"/>
      <c r="Q185" s="52"/>
      <c r="R185" s="52"/>
      <c r="S185" s="52"/>
      <c r="T185" s="52"/>
      <c r="U185" s="52"/>
      <c r="V185" s="52"/>
      <c r="W185" s="99"/>
      <c r="X185" s="132"/>
      <c r="Y185" s="130"/>
    </row>
    <row r="186" spans="1:25" ht="18" x14ac:dyDescent="0.25">
      <c r="A186" s="87"/>
      <c r="B186" s="113"/>
      <c r="C186" s="110"/>
      <c r="D186" s="88">
        <f t="shared" si="47"/>
        <v>0</v>
      </c>
      <c r="E186" s="120">
        <f t="shared" si="48"/>
        <v>0</v>
      </c>
      <c r="F186" s="117" t="str">
        <f t="shared" si="49"/>
        <v>NGAP</v>
      </c>
      <c r="G186" s="89"/>
      <c r="H186" s="89"/>
      <c r="I186" s="89"/>
      <c r="J186" s="89"/>
      <c r="K186" s="127"/>
      <c r="L186" s="123" t="str">
        <f t="shared" si="50"/>
        <v>OUI</v>
      </c>
      <c r="M186" s="52" t="str">
        <f t="shared" si="51"/>
        <v>OUI</v>
      </c>
      <c r="N186" s="89"/>
      <c r="O186" s="52"/>
      <c r="P186" s="52"/>
      <c r="Q186" s="52"/>
      <c r="R186" s="52"/>
      <c r="S186" s="52"/>
      <c r="T186" s="52"/>
      <c r="U186" s="52"/>
      <c r="V186" s="52"/>
      <c r="W186" s="99"/>
      <c r="X186" s="132"/>
      <c r="Y186" s="130"/>
    </row>
    <row r="187" spans="1:25" ht="18" x14ac:dyDescent="0.25">
      <c r="A187" s="87"/>
      <c r="B187" s="113"/>
      <c r="C187" s="110"/>
      <c r="D187" s="88">
        <f t="shared" si="47"/>
        <v>0</v>
      </c>
      <c r="E187" s="120">
        <f t="shared" si="48"/>
        <v>0</v>
      </c>
      <c r="F187" s="117" t="str">
        <f t="shared" si="49"/>
        <v>NGAP</v>
      </c>
      <c r="G187" s="89"/>
      <c r="H187" s="89"/>
      <c r="I187" s="89"/>
      <c r="J187" s="89"/>
      <c r="K187" s="127"/>
      <c r="L187" s="123" t="str">
        <f t="shared" si="50"/>
        <v>OUI</v>
      </c>
      <c r="M187" s="52" t="str">
        <f t="shared" si="51"/>
        <v>OUI</v>
      </c>
      <c r="N187" s="89"/>
      <c r="O187" s="52"/>
      <c r="P187" s="52"/>
      <c r="Q187" s="52"/>
      <c r="R187" s="52"/>
      <c r="S187" s="52"/>
      <c r="T187" s="52"/>
      <c r="U187" s="52"/>
      <c r="V187" s="52"/>
      <c r="W187" s="99"/>
      <c r="X187" s="132"/>
      <c r="Y187" s="130"/>
    </row>
    <row r="188" spans="1:25" ht="18" x14ac:dyDescent="0.25">
      <c r="A188" s="87"/>
      <c r="B188" s="113"/>
      <c r="C188" s="110"/>
      <c r="D188" s="88">
        <f t="shared" si="47"/>
        <v>0</v>
      </c>
      <c r="E188" s="120">
        <f t="shared" si="48"/>
        <v>0</v>
      </c>
      <c r="F188" s="117" t="str">
        <f t="shared" si="49"/>
        <v>NGAP</v>
      </c>
      <c r="G188" s="89"/>
      <c r="H188" s="89"/>
      <c r="I188" s="89"/>
      <c r="J188" s="89"/>
      <c r="K188" s="127"/>
      <c r="L188" s="123" t="str">
        <f t="shared" si="50"/>
        <v>OUI</v>
      </c>
      <c r="M188" s="52" t="str">
        <f t="shared" si="51"/>
        <v>OUI</v>
      </c>
      <c r="N188" s="89"/>
      <c r="O188" s="52"/>
      <c r="P188" s="52"/>
      <c r="Q188" s="52"/>
      <c r="R188" s="52"/>
      <c r="S188" s="52"/>
      <c r="T188" s="52"/>
      <c r="U188" s="52"/>
      <c r="V188" s="52"/>
      <c r="W188" s="99"/>
      <c r="X188" s="132"/>
      <c r="Y188" s="130"/>
    </row>
    <row r="189" spans="1:25" ht="18" x14ac:dyDescent="0.25">
      <c r="A189" s="87"/>
      <c r="B189" s="113"/>
      <c r="C189" s="110"/>
      <c r="D189" s="88">
        <f t="shared" si="47"/>
        <v>0</v>
      </c>
      <c r="E189" s="120">
        <f t="shared" si="48"/>
        <v>0</v>
      </c>
      <c r="F189" s="117" t="str">
        <f t="shared" si="49"/>
        <v>NGAP</v>
      </c>
      <c r="G189" s="89"/>
      <c r="H189" s="89"/>
      <c r="I189" s="89"/>
      <c r="J189" s="89"/>
      <c r="K189" s="127"/>
      <c r="L189" s="123" t="str">
        <f t="shared" si="50"/>
        <v>OUI</v>
      </c>
      <c r="M189" s="52" t="str">
        <f t="shared" si="51"/>
        <v>OUI</v>
      </c>
      <c r="N189" s="89"/>
      <c r="O189" s="52"/>
      <c r="P189" s="52"/>
      <c r="Q189" s="52"/>
      <c r="R189" s="52"/>
      <c r="S189" s="52"/>
      <c r="T189" s="52"/>
      <c r="U189" s="52"/>
      <c r="V189" s="52"/>
      <c r="W189" s="99"/>
      <c r="X189" s="132"/>
      <c r="Y189" s="130"/>
    </row>
    <row r="190" spans="1:25" ht="18" x14ac:dyDescent="0.25">
      <c r="A190" s="87"/>
      <c r="B190" s="113"/>
      <c r="C190" s="110"/>
      <c r="D190" s="88">
        <f t="shared" si="47"/>
        <v>0</v>
      </c>
      <c r="E190" s="120">
        <f t="shared" si="48"/>
        <v>0</v>
      </c>
      <c r="F190" s="117" t="str">
        <f t="shared" si="49"/>
        <v>NGAP</v>
      </c>
      <c r="G190" s="89"/>
      <c r="H190" s="89"/>
      <c r="I190" s="89"/>
      <c r="J190" s="89"/>
      <c r="K190" s="127"/>
      <c r="L190" s="123" t="str">
        <f t="shared" si="50"/>
        <v>OUI</v>
      </c>
      <c r="M190" s="52" t="str">
        <f t="shared" si="51"/>
        <v>OUI</v>
      </c>
      <c r="N190" s="89"/>
      <c r="O190" s="52"/>
      <c r="P190" s="52"/>
      <c r="Q190" s="52"/>
      <c r="R190" s="52"/>
      <c r="S190" s="52"/>
      <c r="T190" s="52"/>
      <c r="U190" s="52"/>
      <c r="V190" s="52"/>
      <c r="W190" s="99"/>
      <c r="X190" s="132"/>
      <c r="Y190" s="130"/>
    </row>
    <row r="191" spans="1:25" ht="18" x14ac:dyDescent="0.25">
      <c r="A191" s="87"/>
      <c r="B191" s="113"/>
      <c r="C191" s="110"/>
      <c r="D191" s="88">
        <f t="shared" si="47"/>
        <v>0</v>
      </c>
      <c r="E191" s="120">
        <f t="shared" si="48"/>
        <v>0</v>
      </c>
      <c r="F191" s="117" t="str">
        <f t="shared" si="49"/>
        <v>NGAP</v>
      </c>
      <c r="G191" s="89"/>
      <c r="H191" s="89"/>
      <c r="I191" s="89"/>
      <c r="J191" s="89"/>
      <c r="K191" s="127"/>
      <c r="L191" s="123" t="str">
        <f t="shared" si="50"/>
        <v>OUI</v>
      </c>
      <c r="M191" s="52" t="str">
        <f t="shared" si="51"/>
        <v>OUI</v>
      </c>
      <c r="N191" s="89"/>
      <c r="O191" s="52"/>
      <c r="P191" s="52"/>
      <c r="Q191" s="52"/>
      <c r="R191" s="52"/>
      <c r="S191" s="52"/>
      <c r="T191" s="52"/>
      <c r="U191" s="52"/>
      <c r="V191" s="52"/>
      <c r="W191" s="99"/>
      <c r="X191" s="132"/>
      <c r="Y191" s="130"/>
    </row>
    <row r="192" spans="1:25" ht="18" x14ac:dyDescent="0.25">
      <c r="A192" s="87"/>
      <c r="B192" s="113"/>
      <c r="C192" s="110"/>
      <c r="D192" s="88">
        <f t="shared" si="47"/>
        <v>0</v>
      </c>
      <c r="E192" s="120">
        <f t="shared" si="48"/>
        <v>0</v>
      </c>
      <c r="F192" s="117" t="str">
        <f t="shared" si="49"/>
        <v>NGAP</v>
      </c>
      <c r="G192" s="89"/>
      <c r="H192" s="89"/>
      <c r="I192" s="89"/>
      <c r="J192" s="89"/>
      <c r="K192" s="127"/>
      <c r="L192" s="123" t="str">
        <f t="shared" si="50"/>
        <v>OUI</v>
      </c>
      <c r="M192" s="52" t="str">
        <f t="shared" si="51"/>
        <v>OUI</v>
      </c>
      <c r="N192" s="89"/>
      <c r="O192" s="52"/>
      <c r="P192" s="52"/>
      <c r="Q192" s="52"/>
      <c r="R192" s="52"/>
      <c r="S192" s="52"/>
      <c r="T192" s="52"/>
      <c r="U192" s="52"/>
      <c r="V192" s="52"/>
      <c r="W192" s="99"/>
      <c r="X192" s="132"/>
      <c r="Y192" s="130"/>
    </row>
    <row r="193" spans="1:25" ht="18" x14ac:dyDescent="0.25">
      <c r="A193" s="87"/>
      <c r="B193" s="113"/>
      <c r="C193" s="110"/>
      <c r="D193" s="88">
        <f t="shared" si="47"/>
        <v>0</v>
      </c>
      <c r="E193" s="120">
        <f t="shared" si="48"/>
        <v>0</v>
      </c>
      <c r="F193" s="117" t="str">
        <f t="shared" si="49"/>
        <v>NGAP</v>
      </c>
      <c r="G193" s="89"/>
      <c r="H193" s="89"/>
      <c r="I193" s="89"/>
      <c r="J193" s="89"/>
      <c r="K193" s="127"/>
      <c r="L193" s="123" t="str">
        <f t="shared" si="50"/>
        <v>OUI</v>
      </c>
      <c r="M193" s="52" t="str">
        <f t="shared" si="51"/>
        <v>OUI</v>
      </c>
      <c r="N193" s="89"/>
      <c r="O193" s="52"/>
      <c r="P193" s="52"/>
      <c r="Q193" s="52"/>
      <c r="R193" s="52"/>
      <c r="S193" s="52"/>
      <c r="T193" s="52"/>
      <c r="U193" s="52"/>
      <c r="V193" s="52"/>
      <c r="W193" s="99"/>
      <c r="X193" s="132"/>
      <c r="Y193" s="130"/>
    </row>
    <row r="194" spans="1:25" ht="18" x14ac:dyDescent="0.25">
      <c r="A194" s="87"/>
      <c r="B194" s="113"/>
      <c r="C194" s="110"/>
      <c r="D194" s="88">
        <f t="shared" si="47"/>
        <v>0</v>
      </c>
      <c r="E194" s="120">
        <f t="shared" si="48"/>
        <v>0</v>
      </c>
      <c r="F194" s="117" t="str">
        <f t="shared" si="49"/>
        <v>NGAP</v>
      </c>
      <c r="G194" s="89"/>
      <c r="H194" s="89"/>
      <c r="I194" s="89"/>
      <c r="J194" s="89"/>
      <c r="K194" s="127"/>
      <c r="L194" s="123" t="str">
        <f t="shared" si="50"/>
        <v>OUI</v>
      </c>
      <c r="M194" s="52" t="str">
        <f t="shared" si="51"/>
        <v>OUI</v>
      </c>
      <c r="N194" s="89"/>
      <c r="O194" s="52"/>
      <c r="P194" s="52"/>
      <c r="Q194" s="52"/>
      <c r="R194" s="52"/>
      <c r="S194" s="52"/>
      <c r="T194" s="52"/>
      <c r="U194" s="52"/>
      <c r="V194" s="52"/>
      <c r="W194" s="99"/>
      <c r="X194" s="132"/>
      <c r="Y194" s="130"/>
    </row>
    <row r="195" spans="1:25" ht="18" x14ac:dyDescent="0.25">
      <c r="A195" s="87"/>
      <c r="B195" s="113"/>
      <c r="C195" s="110"/>
      <c r="D195" s="88">
        <f t="shared" si="47"/>
        <v>0</v>
      </c>
      <c r="E195" s="120">
        <f t="shared" si="48"/>
        <v>0</v>
      </c>
      <c r="F195" s="117" t="str">
        <f t="shared" si="49"/>
        <v>NGAP</v>
      </c>
      <c r="G195" s="89"/>
      <c r="H195" s="89"/>
      <c r="I195" s="89"/>
      <c r="J195" s="89"/>
      <c r="K195" s="127"/>
      <c r="L195" s="123" t="str">
        <f t="shared" si="50"/>
        <v>OUI</v>
      </c>
      <c r="M195" s="52" t="str">
        <f t="shared" si="51"/>
        <v>OUI</v>
      </c>
      <c r="N195" s="89"/>
      <c r="O195" s="52"/>
      <c r="P195" s="52"/>
      <c r="Q195" s="52"/>
      <c r="R195" s="52"/>
      <c r="S195" s="52"/>
      <c r="T195" s="52"/>
      <c r="U195" s="52"/>
      <c r="V195" s="52"/>
      <c r="W195" s="99"/>
      <c r="X195" s="132"/>
      <c r="Y195" s="130"/>
    </row>
    <row r="196" spans="1:25" ht="18" x14ac:dyDescent="0.25">
      <c r="A196" s="87"/>
      <c r="B196" s="113"/>
      <c r="C196" s="110"/>
      <c r="D196" s="88">
        <f t="shared" ref="D196:D259" si="52">C196*0.7</f>
        <v>0</v>
      </c>
      <c r="E196" s="120">
        <f t="shared" ref="E196:E259" si="53">C196-D196</f>
        <v>0</v>
      </c>
      <c r="F196" s="117" t="str">
        <f t="shared" ref="F196:F259" si="54">IF(LEN(A196)=7,"CCAM","NGAP")</f>
        <v>NGAP</v>
      </c>
      <c r="G196" s="89"/>
      <c r="H196" s="89"/>
      <c r="I196" s="89"/>
      <c r="J196" s="89"/>
      <c r="K196" s="127"/>
      <c r="L196" s="123" t="str">
        <f t="shared" si="50"/>
        <v>OUI</v>
      </c>
      <c r="M196" s="52" t="str">
        <f t="shared" ref="M196:M259" si="55">IF(COUNTIF(B196,"*pénis*"),"NON","OUI")</f>
        <v>OUI</v>
      </c>
      <c r="N196" s="89"/>
      <c r="O196" s="52"/>
      <c r="P196" s="52"/>
      <c r="Q196" s="52"/>
      <c r="R196" s="52"/>
      <c r="S196" s="52"/>
      <c r="T196" s="52"/>
      <c r="U196" s="52"/>
      <c r="V196" s="52"/>
      <c r="W196" s="99"/>
      <c r="X196" s="132"/>
      <c r="Y196" s="130"/>
    </row>
    <row r="197" spans="1:25" ht="18" x14ac:dyDescent="0.25">
      <c r="A197" s="87"/>
      <c r="B197" s="113"/>
      <c r="C197" s="110"/>
      <c r="D197" s="88">
        <f t="shared" si="52"/>
        <v>0</v>
      </c>
      <c r="E197" s="120">
        <f t="shared" si="53"/>
        <v>0</v>
      </c>
      <c r="F197" s="117" t="str">
        <f t="shared" si="54"/>
        <v>NGAP</v>
      </c>
      <c r="G197" s="89"/>
      <c r="H197" s="89"/>
      <c r="I197" s="89"/>
      <c r="J197" s="89"/>
      <c r="K197" s="127"/>
      <c r="L197" s="123" t="str">
        <f t="shared" si="50"/>
        <v>OUI</v>
      </c>
      <c r="M197" s="52" t="str">
        <f t="shared" si="55"/>
        <v>OUI</v>
      </c>
      <c r="N197" s="89"/>
      <c r="O197" s="52"/>
      <c r="P197" s="52"/>
      <c r="Q197" s="52"/>
      <c r="R197" s="52"/>
      <c r="S197" s="52"/>
      <c r="T197" s="52"/>
      <c r="U197" s="52"/>
      <c r="V197" s="52"/>
      <c r="W197" s="99"/>
      <c r="X197" s="132"/>
      <c r="Y197" s="130"/>
    </row>
    <row r="198" spans="1:25" ht="18" x14ac:dyDescent="0.25">
      <c r="A198" s="87"/>
      <c r="B198" s="113"/>
      <c r="C198" s="110"/>
      <c r="D198" s="88">
        <f t="shared" si="52"/>
        <v>0</v>
      </c>
      <c r="E198" s="120">
        <f t="shared" si="53"/>
        <v>0</v>
      </c>
      <c r="F198" s="117" t="str">
        <f t="shared" si="54"/>
        <v>NGAP</v>
      </c>
      <c r="G198" s="89"/>
      <c r="H198" s="89"/>
      <c r="I198" s="89"/>
      <c r="J198" s="89"/>
      <c r="K198" s="127"/>
      <c r="L198" s="123" t="str">
        <f t="shared" si="50"/>
        <v>OUI</v>
      </c>
      <c r="M198" s="52" t="str">
        <f t="shared" si="55"/>
        <v>OUI</v>
      </c>
      <c r="N198" s="89"/>
      <c r="O198" s="52"/>
      <c r="P198" s="52"/>
      <c r="Q198" s="52"/>
      <c r="R198" s="52"/>
      <c r="S198" s="52"/>
      <c r="T198" s="52"/>
      <c r="U198" s="52"/>
      <c r="V198" s="52"/>
      <c r="W198" s="99"/>
      <c r="X198" s="132"/>
      <c r="Y198" s="130"/>
    </row>
    <row r="199" spans="1:25" ht="18" x14ac:dyDescent="0.25">
      <c r="A199" s="87"/>
      <c r="B199" s="113"/>
      <c r="C199" s="110"/>
      <c r="D199" s="88">
        <f t="shared" si="52"/>
        <v>0</v>
      </c>
      <c r="E199" s="120">
        <f t="shared" si="53"/>
        <v>0</v>
      </c>
      <c r="F199" s="117" t="str">
        <f t="shared" si="54"/>
        <v>NGAP</v>
      </c>
      <c r="G199" s="89"/>
      <c r="H199" s="89"/>
      <c r="I199" s="89"/>
      <c r="J199" s="89"/>
      <c r="K199" s="127"/>
      <c r="L199" s="123" t="str">
        <f t="shared" ref="L199:L262" si="56">IF(COUNTIF(H199,"gynécologie"),"NON","OUI")</f>
        <v>OUI</v>
      </c>
      <c r="M199" s="52" t="str">
        <f t="shared" si="55"/>
        <v>OUI</v>
      </c>
      <c r="N199" s="89"/>
      <c r="O199" s="52"/>
      <c r="P199" s="52"/>
      <c r="Q199" s="52"/>
      <c r="R199" s="52"/>
      <c r="S199" s="52"/>
      <c r="T199" s="52"/>
      <c r="U199" s="52"/>
      <c r="V199" s="52"/>
      <c r="W199" s="99"/>
      <c r="X199" s="132"/>
      <c r="Y199" s="130"/>
    </row>
    <row r="200" spans="1:25" ht="18" x14ac:dyDescent="0.25">
      <c r="A200" s="87"/>
      <c r="B200" s="113"/>
      <c r="C200" s="110"/>
      <c r="D200" s="88">
        <f t="shared" si="52"/>
        <v>0</v>
      </c>
      <c r="E200" s="120">
        <f t="shared" si="53"/>
        <v>0</v>
      </c>
      <c r="F200" s="117" t="str">
        <f t="shared" si="54"/>
        <v>NGAP</v>
      </c>
      <c r="G200" s="89"/>
      <c r="H200" s="89"/>
      <c r="I200" s="89"/>
      <c r="J200" s="89"/>
      <c r="K200" s="127"/>
      <c r="L200" s="123" t="str">
        <f t="shared" si="56"/>
        <v>OUI</v>
      </c>
      <c r="M200" s="52" t="str">
        <f t="shared" si="55"/>
        <v>OUI</v>
      </c>
      <c r="N200" s="89"/>
      <c r="O200" s="52"/>
      <c r="P200" s="52"/>
      <c r="Q200" s="52"/>
      <c r="R200" s="52"/>
      <c r="S200" s="52"/>
      <c r="T200" s="52"/>
      <c r="U200" s="52"/>
      <c r="V200" s="52"/>
      <c r="W200" s="99"/>
      <c r="X200" s="132"/>
      <c r="Y200" s="130"/>
    </row>
    <row r="201" spans="1:25" ht="18" x14ac:dyDescent="0.25">
      <c r="A201" s="87"/>
      <c r="B201" s="113"/>
      <c r="C201" s="110"/>
      <c r="D201" s="88">
        <f t="shared" si="52"/>
        <v>0</v>
      </c>
      <c r="E201" s="120">
        <f t="shared" si="53"/>
        <v>0</v>
      </c>
      <c r="F201" s="117" t="str">
        <f t="shared" si="54"/>
        <v>NGAP</v>
      </c>
      <c r="G201" s="89"/>
      <c r="H201" s="89"/>
      <c r="I201" s="89"/>
      <c r="J201" s="89"/>
      <c r="K201" s="127"/>
      <c r="L201" s="123" t="str">
        <f t="shared" si="56"/>
        <v>OUI</v>
      </c>
      <c r="M201" s="52" t="str">
        <f t="shared" si="55"/>
        <v>OUI</v>
      </c>
      <c r="N201" s="89"/>
      <c r="O201" s="52"/>
      <c r="P201" s="52"/>
      <c r="Q201" s="52"/>
      <c r="R201" s="52"/>
      <c r="S201" s="52"/>
      <c r="T201" s="52"/>
      <c r="U201" s="52"/>
      <c r="V201" s="52"/>
      <c r="W201" s="99"/>
      <c r="X201" s="132"/>
      <c r="Y201" s="130"/>
    </row>
    <row r="202" spans="1:25" ht="18" x14ac:dyDescent="0.25">
      <c r="A202" s="87"/>
      <c r="B202" s="113"/>
      <c r="C202" s="110"/>
      <c r="D202" s="88">
        <f t="shared" si="52"/>
        <v>0</v>
      </c>
      <c r="E202" s="120">
        <f t="shared" si="53"/>
        <v>0</v>
      </c>
      <c r="F202" s="117" t="str">
        <f t="shared" si="54"/>
        <v>NGAP</v>
      </c>
      <c r="G202" s="89"/>
      <c r="H202" s="89"/>
      <c r="I202" s="89"/>
      <c r="J202" s="89"/>
      <c r="K202" s="127"/>
      <c r="L202" s="123" t="str">
        <f t="shared" si="56"/>
        <v>OUI</v>
      </c>
      <c r="M202" s="52" t="str">
        <f t="shared" si="55"/>
        <v>OUI</v>
      </c>
      <c r="N202" s="89"/>
      <c r="O202" s="52"/>
      <c r="P202" s="52"/>
      <c r="Q202" s="52"/>
      <c r="R202" s="52"/>
      <c r="S202" s="52"/>
      <c r="T202" s="52"/>
      <c r="U202" s="52"/>
      <c r="V202" s="52"/>
      <c r="W202" s="99"/>
      <c r="X202" s="132"/>
      <c r="Y202" s="130"/>
    </row>
    <row r="203" spans="1:25" ht="18" x14ac:dyDescent="0.25">
      <c r="A203" s="87"/>
      <c r="B203" s="113"/>
      <c r="C203" s="110"/>
      <c r="D203" s="88">
        <f t="shared" si="52"/>
        <v>0</v>
      </c>
      <c r="E203" s="120">
        <f t="shared" si="53"/>
        <v>0</v>
      </c>
      <c r="F203" s="117" t="str">
        <f t="shared" si="54"/>
        <v>NGAP</v>
      </c>
      <c r="G203" s="89"/>
      <c r="H203" s="89"/>
      <c r="I203" s="89"/>
      <c r="J203" s="89"/>
      <c r="K203" s="127"/>
      <c r="L203" s="123" t="str">
        <f t="shared" si="56"/>
        <v>OUI</v>
      </c>
      <c r="M203" s="52" t="str">
        <f t="shared" si="55"/>
        <v>OUI</v>
      </c>
      <c r="N203" s="89"/>
      <c r="O203" s="52"/>
      <c r="P203" s="52"/>
      <c r="Q203" s="52"/>
      <c r="R203" s="52"/>
      <c r="S203" s="52"/>
      <c r="T203" s="52"/>
      <c r="U203" s="52"/>
      <c r="V203" s="52"/>
      <c r="W203" s="99"/>
      <c r="X203" s="132"/>
      <c r="Y203" s="130"/>
    </row>
    <row r="204" spans="1:25" ht="18" x14ac:dyDescent="0.25">
      <c r="A204" s="87"/>
      <c r="B204" s="113"/>
      <c r="C204" s="110"/>
      <c r="D204" s="88">
        <f t="shared" si="52"/>
        <v>0</v>
      </c>
      <c r="E204" s="120">
        <f t="shared" si="53"/>
        <v>0</v>
      </c>
      <c r="F204" s="117" t="str">
        <f t="shared" si="54"/>
        <v>NGAP</v>
      </c>
      <c r="G204" s="89"/>
      <c r="H204" s="89"/>
      <c r="I204" s="89"/>
      <c r="J204" s="89"/>
      <c r="K204" s="127"/>
      <c r="L204" s="123" t="str">
        <f t="shared" si="56"/>
        <v>OUI</v>
      </c>
      <c r="M204" s="52" t="str">
        <f t="shared" si="55"/>
        <v>OUI</v>
      </c>
      <c r="N204" s="89"/>
      <c r="O204" s="52"/>
      <c r="P204" s="52"/>
      <c r="Q204" s="52"/>
      <c r="R204" s="52"/>
      <c r="S204" s="52"/>
      <c r="T204" s="52"/>
      <c r="U204" s="52"/>
      <c r="V204" s="52"/>
      <c r="W204" s="99"/>
      <c r="X204" s="132"/>
      <c r="Y204" s="130"/>
    </row>
    <row r="205" spans="1:25" ht="18" x14ac:dyDescent="0.25">
      <c r="A205" s="87"/>
      <c r="B205" s="113"/>
      <c r="C205" s="110"/>
      <c r="D205" s="88">
        <f t="shared" si="52"/>
        <v>0</v>
      </c>
      <c r="E205" s="120">
        <f t="shared" si="53"/>
        <v>0</v>
      </c>
      <c r="F205" s="117" t="str">
        <f t="shared" si="54"/>
        <v>NGAP</v>
      </c>
      <c r="G205" s="89"/>
      <c r="H205" s="89"/>
      <c r="I205" s="89"/>
      <c r="J205" s="89"/>
      <c r="K205" s="127"/>
      <c r="L205" s="123" t="str">
        <f t="shared" si="56"/>
        <v>OUI</v>
      </c>
      <c r="M205" s="52" t="str">
        <f t="shared" si="55"/>
        <v>OUI</v>
      </c>
      <c r="N205" s="89"/>
      <c r="O205" s="52"/>
      <c r="P205" s="52"/>
      <c r="Q205" s="52"/>
      <c r="R205" s="52"/>
      <c r="S205" s="52"/>
      <c r="T205" s="52"/>
      <c r="U205" s="52"/>
      <c r="V205" s="52"/>
      <c r="W205" s="99"/>
      <c r="X205" s="132"/>
      <c r="Y205" s="130"/>
    </row>
    <row r="206" spans="1:25" ht="18" x14ac:dyDescent="0.25">
      <c r="A206" s="87"/>
      <c r="B206" s="113"/>
      <c r="C206" s="110"/>
      <c r="D206" s="88">
        <f t="shared" si="52"/>
        <v>0</v>
      </c>
      <c r="E206" s="120">
        <f t="shared" si="53"/>
        <v>0</v>
      </c>
      <c r="F206" s="117" t="str">
        <f t="shared" si="54"/>
        <v>NGAP</v>
      </c>
      <c r="G206" s="89"/>
      <c r="H206" s="89"/>
      <c r="I206" s="89"/>
      <c r="J206" s="89"/>
      <c r="K206" s="127"/>
      <c r="L206" s="123" t="str">
        <f t="shared" si="56"/>
        <v>OUI</v>
      </c>
      <c r="M206" s="52" t="str">
        <f t="shared" si="55"/>
        <v>OUI</v>
      </c>
      <c r="N206" s="89"/>
      <c r="O206" s="52"/>
      <c r="P206" s="52"/>
      <c r="Q206" s="52"/>
      <c r="R206" s="52"/>
      <c r="S206" s="52"/>
      <c r="T206" s="52"/>
      <c r="U206" s="52"/>
      <c r="V206" s="52"/>
      <c r="W206" s="99"/>
      <c r="X206" s="132"/>
      <c r="Y206" s="130"/>
    </row>
    <row r="207" spans="1:25" ht="18" x14ac:dyDescent="0.25">
      <c r="A207" s="87"/>
      <c r="B207" s="113"/>
      <c r="C207" s="110"/>
      <c r="D207" s="88">
        <f t="shared" si="52"/>
        <v>0</v>
      </c>
      <c r="E207" s="120">
        <f t="shared" si="53"/>
        <v>0</v>
      </c>
      <c r="F207" s="117" t="str">
        <f t="shared" si="54"/>
        <v>NGAP</v>
      </c>
      <c r="G207" s="89"/>
      <c r="H207" s="89"/>
      <c r="I207" s="89"/>
      <c r="J207" s="89"/>
      <c r="K207" s="127"/>
      <c r="L207" s="123" t="str">
        <f t="shared" si="56"/>
        <v>OUI</v>
      </c>
      <c r="M207" s="52" t="str">
        <f t="shared" si="55"/>
        <v>OUI</v>
      </c>
      <c r="N207" s="89"/>
      <c r="O207" s="52"/>
      <c r="P207" s="52"/>
      <c r="Q207" s="52"/>
      <c r="R207" s="52"/>
      <c r="S207" s="52"/>
      <c r="T207" s="52"/>
      <c r="U207" s="52"/>
      <c r="V207" s="52"/>
      <c r="W207" s="99"/>
      <c r="X207" s="132"/>
      <c r="Y207" s="130"/>
    </row>
    <row r="208" spans="1:25" ht="18" x14ac:dyDescent="0.25">
      <c r="A208" s="87"/>
      <c r="B208" s="113"/>
      <c r="C208" s="110"/>
      <c r="D208" s="88">
        <f t="shared" si="52"/>
        <v>0</v>
      </c>
      <c r="E208" s="120">
        <f t="shared" si="53"/>
        <v>0</v>
      </c>
      <c r="F208" s="117" t="str">
        <f t="shared" si="54"/>
        <v>NGAP</v>
      </c>
      <c r="G208" s="89"/>
      <c r="H208" s="89"/>
      <c r="I208" s="89"/>
      <c r="J208" s="89"/>
      <c r="K208" s="127"/>
      <c r="L208" s="123" t="str">
        <f t="shared" si="56"/>
        <v>OUI</v>
      </c>
      <c r="M208" s="52" t="str">
        <f t="shared" si="55"/>
        <v>OUI</v>
      </c>
      <c r="N208" s="89"/>
      <c r="O208" s="52"/>
      <c r="P208" s="52"/>
      <c r="Q208" s="52"/>
      <c r="R208" s="52"/>
      <c r="S208" s="52"/>
      <c r="T208" s="52"/>
      <c r="U208" s="52"/>
      <c r="V208" s="52"/>
      <c r="W208" s="99"/>
      <c r="X208" s="132"/>
      <c r="Y208" s="130"/>
    </row>
    <row r="209" spans="1:25" ht="18" x14ac:dyDescent="0.25">
      <c r="A209" s="87"/>
      <c r="B209" s="113"/>
      <c r="C209" s="110"/>
      <c r="D209" s="88">
        <f t="shared" si="52"/>
        <v>0</v>
      </c>
      <c r="E209" s="120">
        <f t="shared" si="53"/>
        <v>0</v>
      </c>
      <c r="F209" s="117" t="str">
        <f t="shared" si="54"/>
        <v>NGAP</v>
      </c>
      <c r="G209" s="89"/>
      <c r="H209" s="89"/>
      <c r="I209" s="89"/>
      <c r="J209" s="89"/>
      <c r="K209" s="127"/>
      <c r="L209" s="123" t="str">
        <f t="shared" si="56"/>
        <v>OUI</v>
      </c>
      <c r="M209" s="52" t="str">
        <f t="shared" si="55"/>
        <v>OUI</v>
      </c>
      <c r="N209" s="89"/>
      <c r="O209" s="52"/>
      <c r="P209" s="52"/>
      <c r="Q209" s="52"/>
      <c r="R209" s="52"/>
      <c r="S209" s="52"/>
      <c r="T209" s="52"/>
      <c r="U209" s="52"/>
      <c r="V209" s="52"/>
      <c r="W209" s="99"/>
      <c r="X209" s="132"/>
      <c r="Y209" s="130"/>
    </row>
    <row r="210" spans="1:25" ht="18" x14ac:dyDescent="0.25">
      <c r="A210" s="87"/>
      <c r="B210" s="113"/>
      <c r="C210" s="110"/>
      <c r="D210" s="88">
        <f t="shared" si="52"/>
        <v>0</v>
      </c>
      <c r="E210" s="120">
        <f t="shared" si="53"/>
        <v>0</v>
      </c>
      <c r="F210" s="117" t="str">
        <f t="shared" si="54"/>
        <v>NGAP</v>
      </c>
      <c r="G210" s="89"/>
      <c r="H210" s="89"/>
      <c r="I210" s="89"/>
      <c r="J210" s="89"/>
      <c r="K210" s="127"/>
      <c r="L210" s="123" t="str">
        <f t="shared" si="56"/>
        <v>OUI</v>
      </c>
      <c r="M210" s="52" t="str">
        <f t="shared" si="55"/>
        <v>OUI</v>
      </c>
      <c r="N210" s="89"/>
      <c r="O210" s="52"/>
      <c r="P210" s="52"/>
      <c r="Q210" s="52"/>
      <c r="R210" s="52"/>
      <c r="S210" s="52"/>
      <c r="T210" s="52"/>
      <c r="U210" s="52"/>
      <c r="V210" s="52"/>
      <c r="W210" s="99"/>
      <c r="X210" s="132"/>
      <c r="Y210" s="130"/>
    </row>
    <row r="211" spans="1:25" ht="18" x14ac:dyDescent="0.25">
      <c r="A211" s="87"/>
      <c r="B211" s="113"/>
      <c r="C211" s="110"/>
      <c r="D211" s="88">
        <f t="shared" si="52"/>
        <v>0</v>
      </c>
      <c r="E211" s="120">
        <f t="shared" si="53"/>
        <v>0</v>
      </c>
      <c r="F211" s="117" t="str">
        <f t="shared" si="54"/>
        <v>NGAP</v>
      </c>
      <c r="G211" s="89"/>
      <c r="H211" s="89"/>
      <c r="I211" s="89"/>
      <c r="J211" s="89"/>
      <c r="K211" s="127"/>
      <c r="L211" s="123" t="str">
        <f t="shared" si="56"/>
        <v>OUI</v>
      </c>
      <c r="M211" s="52" t="str">
        <f t="shared" si="55"/>
        <v>OUI</v>
      </c>
      <c r="N211" s="89"/>
      <c r="O211" s="52"/>
      <c r="P211" s="52"/>
      <c r="Q211" s="52"/>
      <c r="R211" s="52"/>
      <c r="S211" s="52"/>
      <c r="T211" s="52"/>
      <c r="U211" s="52"/>
      <c r="V211" s="52"/>
      <c r="W211" s="99"/>
      <c r="X211" s="132"/>
      <c r="Y211" s="130"/>
    </row>
    <row r="212" spans="1:25" ht="18" x14ac:dyDescent="0.25">
      <c r="A212" s="87"/>
      <c r="B212" s="113"/>
      <c r="C212" s="110"/>
      <c r="D212" s="88">
        <f t="shared" si="52"/>
        <v>0</v>
      </c>
      <c r="E212" s="120">
        <f t="shared" si="53"/>
        <v>0</v>
      </c>
      <c r="F212" s="117" t="str">
        <f t="shared" si="54"/>
        <v>NGAP</v>
      </c>
      <c r="G212" s="89"/>
      <c r="H212" s="89"/>
      <c r="I212" s="89"/>
      <c r="J212" s="89"/>
      <c r="K212" s="127"/>
      <c r="L212" s="123" t="str">
        <f t="shared" si="56"/>
        <v>OUI</v>
      </c>
      <c r="M212" s="52" t="str">
        <f t="shared" si="55"/>
        <v>OUI</v>
      </c>
      <c r="N212" s="89"/>
      <c r="O212" s="52"/>
      <c r="P212" s="52"/>
      <c r="Q212" s="52"/>
      <c r="R212" s="52"/>
      <c r="S212" s="52"/>
      <c r="T212" s="52"/>
      <c r="U212" s="52"/>
      <c r="V212" s="52"/>
      <c r="W212" s="99"/>
      <c r="X212" s="132"/>
      <c r="Y212" s="130"/>
    </row>
    <row r="213" spans="1:25" ht="18" x14ac:dyDescent="0.25">
      <c r="A213" s="87"/>
      <c r="B213" s="113"/>
      <c r="C213" s="110"/>
      <c r="D213" s="88">
        <f t="shared" si="52"/>
        <v>0</v>
      </c>
      <c r="E213" s="120">
        <f t="shared" si="53"/>
        <v>0</v>
      </c>
      <c r="F213" s="117" t="str">
        <f t="shared" si="54"/>
        <v>NGAP</v>
      </c>
      <c r="G213" s="89"/>
      <c r="H213" s="89"/>
      <c r="I213" s="89"/>
      <c r="J213" s="89"/>
      <c r="K213" s="127"/>
      <c r="L213" s="123" t="str">
        <f t="shared" si="56"/>
        <v>OUI</v>
      </c>
      <c r="M213" s="52" t="str">
        <f t="shared" si="55"/>
        <v>OUI</v>
      </c>
      <c r="N213" s="89"/>
      <c r="O213" s="52"/>
      <c r="P213" s="52"/>
      <c r="Q213" s="52"/>
      <c r="R213" s="52"/>
      <c r="S213" s="52"/>
      <c r="T213" s="52"/>
      <c r="U213" s="52"/>
      <c r="V213" s="52"/>
      <c r="W213" s="99"/>
      <c r="X213" s="132"/>
      <c r="Y213" s="130"/>
    </row>
    <row r="214" spans="1:25" ht="18" x14ac:dyDescent="0.25">
      <c r="A214" s="87"/>
      <c r="B214" s="113"/>
      <c r="C214" s="110"/>
      <c r="D214" s="88">
        <f t="shared" si="52"/>
        <v>0</v>
      </c>
      <c r="E214" s="120">
        <f t="shared" si="53"/>
        <v>0</v>
      </c>
      <c r="F214" s="117" t="str">
        <f t="shared" si="54"/>
        <v>NGAP</v>
      </c>
      <c r="G214" s="89"/>
      <c r="H214" s="89"/>
      <c r="I214" s="89"/>
      <c r="J214" s="89"/>
      <c r="K214" s="127"/>
      <c r="L214" s="123" t="str">
        <f t="shared" si="56"/>
        <v>OUI</v>
      </c>
      <c r="M214" s="52" t="str">
        <f t="shared" si="55"/>
        <v>OUI</v>
      </c>
      <c r="N214" s="89"/>
      <c r="O214" s="52"/>
      <c r="P214" s="52"/>
      <c r="Q214" s="52"/>
      <c r="R214" s="52"/>
      <c r="S214" s="52"/>
      <c r="T214" s="52"/>
      <c r="U214" s="52"/>
      <c r="V214" s="52"/>
      <c r="W214" s="99"/>
      <c r="X214" s="132"/>
      <c r="Y214" s="130"/>
    </row>
    <row r="215" spans="1:25" ht="18" x14ac:dyDescent="0.25">
      <c r="A215" s="87"/>
      <c r="B215" s="113"/>
      <c r="C215" s="110"/>
      <c r="D215" s="88">
        <f t="shared" si="52"/>
        <v>0</v>
      </c>
      <c r="E215" s="120">
        <f t="shared" si="53"/>
        <v>0</v>
      </c>
      <c r="F215" s="117" t="str">
        <f t="shared" si="54"/>
        <v>NGAP</v>
      </c>
      <c r="G215" s="89"/>
      <c r="H215" s="89"/>
      <c r="I215" s="89"/>
      <c r="J215" s="89"/>
      <c r="K215" s="127"/>
      <c r="L215" s="123" t="str">
        <f t="shared" si="56"/>
        <v>OUI</v>
      </c>
      <c r="M215" s="52" t="str">
        <f t="shared" si="55"/>
        <v>OUI</v>
      </c>
      <c r="N215" s="89"/>
      <c r="O215" s="52"/>
      <c r="P215" s="52"/>
      <c r="Q215" s="52"/>
      <c r="R215" s="52"/>
      <c r="S215" s="52"/>
      <c r="T215" s="52"/>
      <c r="U215" s="52"/>
      <c r="V215" s="52"/>
      <c r="W215" s="99"/>
      <c r="X215" s="132"/>
      <c r="Y215" s="130"/>
    </row>
    <row r="216" spans="1:25" ht="18" x14ac:dyDescent="0.25">
      <c r="A216" s="87"/>
      <c r="B216" s="113"/>
      <c r="C216" s="110"/>
      <c r="D216" s="88">
        <f t="shared" si="52"/>
        <v>0</v>
      </c>
      <c r="E216" s="120">
        <f t="shared" si="53"/>
        <v>0</v>
      </c>
      <c r="F216" s="117" t="str">
        <f t="shared" si="54"/>
        <v>NGAP</v>
      </c>
      <c r="G216" s="89"/>
      <c r="H216" s="89"/>
      <c r="I216" s="89"/>
      <c r="J216" s="89"/>
      <c r="K216" s="127"/>
      <c r="L216" s="123" t="str">
        <f t="shared" si="56"/>
        <v>OUI</v>
      </c>
      <c r="M216" s="52" t="str">
        <f t="shared" si="55"/>
        <v>OUI</v>
      </c>
      <c r="N216" s="89"/>
      <c r="O216" s="52"/>
      <c r="P216" s="52"/>
      <c r="Q216" s="52"/>
      <c r="R216" s="52"/>
      <c r="S216" s="52"/>
      <c r="T216" s="52"/>
      <c r="U216" s="52"/>
      <c r="V216" s="52"/>
      <c r="W216" s="99"/>
      <c r="X216" s="132"/>
      <c r="Y216" s="130"/>
    </row>
    <row r="217" spans="1:25" ht="18" x14ac:dyDescent="0.25">
      <c r="A217" s="87"/>
      <c r="B217" s="113"/>
      <c r="C217" s="110"/>
      <c r="D217" s="88">
        <f t="shared" si="52"/>
        <v>0</v>
      </c>
      <c r="E217" s="120">
        <f t="shared" si="53"/>
        <v>0</v>
      </c>
      <c r="F217" s="117" t="str">
        <f t="shared" si="54"/>
        <v>NGAP</v>
      </c>
      <c r="G217" s="89"/>
      <c r="H217" s="89"/>
      <c r="I217" s="89"/>
      <c r="J217" s="89"/>
      <c r="K217" s="127"/>
      <c r="L217" s="123" t="str">
        <f t="shared" si="56"/>
        <v>OUI</v>
      </c>
      <c r="M217" s="52" t="str">
        <f t="shared" si="55"/>
        <v>OUI</v>
      </c>
      <c r="N217" s="89"/>
      <c r="O217" s="52"/>
      <c r="P217" s="52"/>
      <c r="Q217" s="52"/>
      <c r="R217" s="52"/>
      <c r="S217" s="52"/>
      <c r="T217" s="52"/>
      <c r="U217" s="52"/>
      <c r="V217" s="52"/>
      <c r="W217" s="99"/>
      <c r="X217" s="132"/>
      <c r="Y217" s="130"/>
    </row>
    <row r="218" spans="1:25" ht="18" x14ac:dyDescent="0.25">
      <c r="A218" s="87"/>
      <c r="B218" s="113"/>
      <c r="C218" s="110"/>
      <c r="D218" s="88">
        <f t="shared" si="52"/>
        <v>0</v>
      </c>
      <c r="E218" s="120">
        <f t="shared" si="53"/>
        <v>0</v>
      </c>
      <c r="F218" s="117" t="str">
        <f t="shared" si="54"/>
        <v>NGAP</v>
      </c>
      <c r="G218" s="89"/>
      <c r="H218" s="89"/>
      <c r="I218" s="89"/>
      <c r="J218" s="89"/>
      <c r="K218" s="127"/>
      <c r="L218" s="123" t="str">
        <f t="shared" si="56"/>
        <v>OUI</v>
      </c>
      <c r="M218" s="52" t="str">
        <f t="shared" si="55"/>
        <v>OUI</v>
      </c>
      <c r="N218" s="89"/>
      <c r="O218" s="52"/>
      <c r="P218" s="52"/>
      <c r="Q218" s="52"/>
      <c r="R218" s="52"/>
      <c r="S218" s="52"/>
      <c r="T218" s="52"/>
      <c r="U218" s="52"/>
      <c r="V218" s="52"/>
      <c r="W218" s="99"/>
      <c r="X218" s="132"/>
      <c r="Y218" s="130"/>
    </row>
    <row r="219" spans="1:25" ht="18" x14ac:dyDescent="0.25">
      <c r="A219" s="87"/>
      <c r="B219" s="113"/>
      <c r="C219" s="110"/>
      <c r="D219" s="88">
        <f t="shared" si="52"/>
        <v>0</v>
      </c>
      <c r="E219" s="120">
        <f t="shared" si="53"/>
        <v>0</v>
      </c>
      <c r="F219" s="117" t="str">
        <f t="shared" si="54"/>
        <v>NGAP</v>
      </c>
      <c r="G219" s="89"/>
      <c r="H219" s="89"/>
      <c r="I219" s="89"/>
      <c r="J219" s="89"/>
      <c r="K219" s="127"/>
      <c r="L219" s="123" t="str">
        <f t="shared" si="56"/>
        <v>OUI</v>
      </c>
      <c r="M219" s="52" t="str">
        <f t="shared" si="55"/>
        <v>OUI</v>
      </c>
      <c r="N219" s="89"/>
      <c r="O219" s="52"/>
      <c r="P219" s="52"/>
      <c r="Q219" s="52"/>
      <c r="R219" s="52"/>
      <c r="S219" s="52"/>
      <c r="T219" s="52"/>
      <c r="U219" s="52"/>
      <c r="V219" s="52"/>
      <c r="W219" s="99"/>
      <c r="X219" s="132"/>
      <c r="Y219" s="130"/>
    </row>
    <row r="220" spans="1:25" ht="18" x14ac:dyDescent="0.25">
      <c r="A220" s="87"/>
      <c r="B220" s="113"/>
      <c r="C220" s="110"/>
      <c r="D220" s="88">
        <f t="shared" si="52"/>
        <v>0</v>
      </c>
      <c r="E220" s="120">
        <f t="shared" si="53"/>
        <v>0</v>
      </c>
      <c r="F220" s="117" t="str">
        <f t="shared" si="54"/>
        <v>NGAP</v>
      </c>
      <c r="G220" s="89"/>
      <c r="H220" s="89"/>
      <c r="I220" s="89"/>
      <c r="J220" s="89"/>
      <c r="K220" s="127"/>
      <c r="L220" s="123" t="str">
        <f t="shared" si="56"/>
        <v>OUI</v>
      </c>
      <c r="M220" s="52" t="str">
        <f t="shared" si="55"/>
        <v>OUI</v>
      </c>
      <c r="N220" s="89"/>
      <c r="O220" s="52"/>
      <c r="P220" s="52"/>
      <c r="Q220" s="52"/>
      <c r="R220" s="52"/>
      <c r="S220" s="52"/>
      <c r="T220" s="52"/>
      <c r="U220" s="52"/>
      <c r="V220" s="52"/>
      <c r="W220" s="99"/>
      <c r="X220" s="132"/>
      <c r="Y220" s="130"/>
    </row>
    <row r="221" spans="1:25" ht="18" x14ac:dyDescent="0.25">
      <c r="A221" s="87"/>
      <c r="B221" s="113"/>
      <c r="C221" s="110"/>
      <c r="D221" s="88">
        <f t="shared" si="52"/>
        <v>0</v>
      </c>
      <c r="E221" s="120">
        <f t="shared" si="53"/>
        <v>0</v>
      </c>
      <c r="F221" s="117" t="str">
        <f t="shared" si="54"/>
        <v>NGAP</v>
      </c>
      <c r="G221" s="89"/>
      <c r="H221" s="89"/>
      <c r="I221" s="89"/>
      <c r="J221" s="89"/>
      <c r="K221" s="127"/>
      <c r="L221" s="123" t="str">
        <f t="shared" si="56"/>
        <v>OUI</v>
      </c>
      <c r="M221" s="52" t="str">
        <f t="shared" si="55"/>
        <v>OUI</v>
      </c>
      <c r="N221" s="89"/>
      <c r="O221" s="52"/>
      <c r="P221" s="52"/>
      <c r="Q221" s="52"/>
      <c r="R221" s="52"/>
      <c r="S221" s="52"/>
      <c r="T221" s="52"/>
      <c r="U221" s="52"/>
      <c r="V221" s="52"/>
      <c r="W221" s="99"/>
      <c r="X221" s="132"/>
      <c r="Y221" s="130"/>
    </row>
    <row r="222" spans="1:25" ht="18" x14ac:dyDescent="0.25">
      <c r="A222" s="87"/>
      <c r="B222" s="113"/>
      <c r="C222" s="110"/>
      <c r="D222" s="88">
        <f t="shared" si="52"/>
        <v>0</v>
      </c>
      <c r="E222" s="120">
        <f t="shared" si="53"/>
        <v>0</v>
      </c>
      <c r="F222" s="117" t="str">
        <f t="shared" si="54"/>
        <v>NGAP</v>
      </c>
      <c r="G222" s="89"/>
      <c r="H222" s="89"/>
      <c r="I222" s="89"/>
      <c r="J222" s="89"/>
      <c r="K222" s="127"/>
      <c r="L222" s="123" t="str">
        <f t="shared" si="56"/>
        <v>OUI</v>
      </c>
      <c r="M222" s="52" t="str">
        <f t="shared" si="55"/>
        <v>OUI</v>
      </c>
      <c r="N222" s="89"/>
      <c r="O222" s="52"/>
      <c r="P222" s="52"/>
      <c r="Q222" s="52"/>
      <c r="R222" s="52"/>
      <c r="S222" s="52"/>
      <c r="T222" s="52"/>
      <c r="U222" s="52"/>
      <c r="V222" s="52"/>
      <c r="W222" s="99"/>
      <c r="X222" s="132"/>
      <c r="Y222" s="130"/>
    </row>
    <row r="223" spans="1:25" ht="18" x14ac:dyDescent="0.25">
      <c r="A223" s="87"/>
      <c r="B223" s="113"/>
      <c r="C223" s="110"/>
      <c r="D223" s="88">
        <f t="shared" si="52"/>
        <v>0</v>
      </c>
      <c r="E223" s="120">
        <f t="shared" si="53"/>
        <v>0</v>
      </c>
      <c r="F223" s="117" t="str">
        <f t="shared" si="54"/>
        <v>NGAP</v>
      </c>
      <c r="G223" s="89"/>
      <c r="H223" s="89"/>
      <c r="I223" s="89"/>
      <c r="J223" s="89"/>
      <c r="K223" s="127"/>
      <c r="L223" s="123" t="str">
        <f t="shared" si="56"/>
        <v>OUI</v>
      </c>
      <c r="M223" s="52" t="str">
        <f t="shared" si="55"/>
        <v>OUI</v>
      </c>
      <c r="N223" s="89"/>
      <c r="O223" s="52"/>
      <c r="P223" s="52"/>
      <c r="Q223" s="52"/>
      <c r="R223" s="52"/>
      <c r="S223" s="52"/>
      <c r="T223" s="52"/>
      <c r="U223" s="52"/>
      <c r="V223" s="52"/>
      <c r="W223" s="99"/>
      <c r="X223" s="132"/>
      <c r="Y223" s="130"/>
    </row>
    <row r="224" spans="1:25" ht="18" x14ac:dyDescent="0.25">
      <c r="A224" s="87"/>
      <c r="B224" s="113"/>
      <c r="C224" s="110"/>
      <c r="D224" s="88">
        <f t="shared" si="52"/>
        <v>0</v>
      </c>
      <c r="E224" s="120">
        <f t="shared" si="53"/>
        <v>0</v>
      </c>
      <c r="F224" s="117" t="str">
        <f t="shared" si="54"/>
        <v>NGAP</v>
      </c>
      <c r="G224" s="89"/>
      <c r="H224" s="89"/>
      <c r="I224" s="89"/>
      <c r="J224" s="89"/>
      <c r="K224" s="127"/>
      <c r="L224" s="123" t="str">
        <f t="shared" si="56"/>
        <v>OUI</v>
      </c>
      <c r="M224" s="52" t="str">
        <f t="shared" si="55"/>
        <v>OUI</v>
      </c>
      <c r="N224" s="89"/>
      <c r="O224" s="52"/>
      <c r="P224" s="52"/>
      <c r="Q224" s="52"/>
      <c r="R224" s="52"/>
      <c r="S224" s="52"/>
      <c r="T224" s="52"/>
      <c r="U224" s="52"/>
      <c r="V224" s="52"/>
      <c r="W224" s="99"/>
      <c r="X224" s="132"/>
      <c r="Y224" s="130"/>
    </row>
    <row r="225" spans="1:25" ht="18" x14ac:dyDescent="0.25">
      <c r="A225" s="87"/>
      <c r="B225" s="113"/>
      <c r="C225" s="110"/>
      <c r="D225" s="88">
        <f t="shared" si="52"/>
        <v>0</v>
      </c>
      <c r="E225" s="120">
        <f t="shared" si="53"/>
        <v>0</v>
      </c>
      <c r="F225" s="117" t="str">
        <f t="shared" si="54"/>
        <v>NGAP</v>
      </c>
      <c r="G225" s="89"/>
      <c r="H225" s="89"/>
      <c r="I225" s="89"/>
      <c r="J225" s="89"/>
      <c r="K225" s="127"/>
      <c r="L225" s="123" t="str">
        <f t="shared" si="56"/>
        <v>OUI</v>
      </c>
      <c r="M225" s="52" t="str">
        <f t="shared" si="55"/>
        <v>OUI</v>
      </c>
      <c r="N225" s="89"/>
      <c r="O225" s="52"/>
      <c r="P225" s="52"/>
      <c r="Q225" s="52"/>
      <c r="R225" s="52"/>
      <c r="S225" s="52"/>
      <c r="T225" s="52"/>
      <c r="U225" s="52"/>
      <c r="V225" s="52"/>
      <c r="W225" s="99"/>
      <c r="X225" s="132"/>
      <c r="Y225" s="130"/>
    </row>
    <row r="226" spans="1:25" ht="18" x14ac:dyDescent="0.25">
      <c r="A226" s="87"/>
      <c r="B226" s="113"/>
      <c r="C226" s="110"/>
      <c r="D226" s="88">
        <f t="shared" si="52"/>
        <v>0</v>
      </c>
      <c r="E226" s="120">
        <f t="shared" si="53"/>
        <v>0</v>
      </c>
      <c r="F226" s="117" t="str">
        <f t="shared" si="54"/>
        <v>NGAP</v>
      </c>
      <c r="G226" s="89"/>
      <c r="H226" s="89"/>
      <c r="I226" s="89"/>
      <c r="J226" s="89"/>
      <c r="K226" s="127"/>
      <c r="L226" s="123" t="str">
        <f t="shared" si="56"/>
        <v>OUI</v>
      </c>
      <c r="M226" s="52" t="str">
        <f t="shared" si="55"/>
        <v>OUI</v>
      </c>
      <c r="N226" s="89"/>
      <c r="O226" s="52"/>
      <c r="P226" s="52"/>
      <c r="Q226" s="52"/>
      <c r="R226" s="52"/>
      <c r="S226" s="52"/>
      <c r="T226" s="52"/>
      <c r="U226" s="52"/>
      <c r="V226" s="52"/>
      <c r="W226" s="99"/>
      <c r="X226" s="132"/>
      <c r="Y226" s="130"/>
    </row>
    <row r="227" spans="1:25" ht="18" x14ac:dyDescent="0.25">
      <c r="A227" s="87"/>
      <c r="B227" s="113"/>
      <c r="C227" s="110"/>
      <c r="D227" s="88">
        <f t="shared" si="52"/>
        <v>0</v>
      </c>
      <c r="E227" s="120">
        <f t="shared" si="53"/>
        <v>0</v>
      </c>
      <c r="F227" s="117" t="str">
        <f t="shared" si="54"/>
        <v>NGAP</v>
      </c>
      <c r="G227" s="89"/>
      <c r="H227" s="89"/>
      <c r="I227" s="89"/>
      <c r="J227" s="89"/>
      <c r="K227" s="127"/>
      <c r="L227" s="123" t="str">
        <f t="shared" si="56"/>
        <v>OUI</v>
      </c>
      <c r="M227" s="52" t="str">
        <f t="shared" si="55"/>
        <v>OUI</v>
      </c>
      <c r="N227" s="89"/>
      <c r="O227" s="52"/>
      <c r="P227" s="52"/>
      <c r="Q227" s="52"/>
      <c r="R227" s="52"/>
      <c r="S227" s="52"/>
      <c r="T227" s="52"/>
      <c r="U227" s="52"/>
      <c r="V227" s="52"/>
      <c r="W227" s="99"/>
      <c r="X227" s="132"/>
      <c r="Y227" s="130"/>
    </row>
    <row r="228" spans="1:25" ht="18" x14ac:dyDescent="0.25">
      <c r="A228" s="87"/>
      <c r="B228" s="113"/>
      <c r="C228" s="110"/>
      <c r="D228" s="88">
        <f t="shared" si="52"/>
        <v>0</v>
      </c>
      <c r="E228" s="120">
        <f t="shared" si="53"/>
        <v>0</v>
      </c>
      <c r="F228" s="117" t="str">
        <f t="shared" si="54"/>
        <v>NGAP</v>
      </c>
      <c r="G228" s="89"/>
      <c r="H228" s="89"/>
      <c r="I228" s="89"/>
      <c r="J228" s="89"/>
      <c r="K228" s="127"/>
      <c r="L228" s="123" t="str">
        <f t="shared" si="56"/>
        <v>OUI</v>
      </c>
      <c r="M228" s="52" t="str">
        <f t="shared" si="55"/>
        <v>OUI</v>
      </c>
      <c r="N228" s="89"/>
      <c r="O228" s="52"/>
      <c r="P228" s="52"/>
      <c r="Q228" s="52"/>
      <c r="R228" s="52"/>
      <c r="S228" s="52"/>
      <c r="T228" s="52"/>
      <c r="U228" s="52"/>
      <c r="V228" s="52"/>
      <c r="W228" s="99"/>
      <c r="X228" s="132"/>
      <c r="Y228" s="130"/>
    </row>
    <row r="229" spans="1:25" ht="18" x14ac:dyDescent="0.25">
      <c r="A229" s="87"/>
      <c r="B229" s="113"/>
      <c r="C229" s="110"/>
      <c r="D229" s="88">
        <f t="shared" si="52"/>
        <v>0</v>
      </c>
      <c r="E229" s="120">
        <f t="shared" si="53"/>
        <v>0</v>
      </c>
      <c r="F229" s="117" t="str">
        <f t="shared" si="54"/>
        <v>NGAP</v>
      </c>
      <c r="G229" s="89"/>
      <c r="H229" s="89"/>
      <c r="I229" s="89"/>
      <c r="J229" s="89"/>
      <c r="K229" s="127"/>
      <c r="L229" s="123" t="str">
        <f t="shared" si="56"/>
        <v>OUI</v>
      </c>
      <c r="M229" s="52" t="str">
        <f t="shared" si="55"/>
        <v>OUI</v>
      </c>
      <c r="N229" s="89"/>
      <c r="O229" s="52"/>
      <c r="P229" s="52"/>
      <c r="Q229" s="52"/>
      <c r="R229" s="52"/>
      <c r="S229" s="52"/>
      <c r="T229" s="52"/>
      <c r="U229" s="52"/>
      <c r="V229" s="52"/>
      <c r="W229" s="99"/>
      <c r="X229" s="132"/>
      <c r="Y229" s="130"/>
    </row>
    <row r="230" spans="1:25" ht="18" x14ac:dyDescent="0.25">
      <c r="A230" s="87"/>
      <c r="B230" s="113"/>
      <c r="C230" s="110"/>
      <c r="D230" s="88">
        <f t="shared" si="52"/>
        <v>0</v>
      </c>
      <c r="E230" s="120">
        <f t="shared" si="53"/>
        <v>0</v>
      </c>
      <c r="F230" s="117" t="str">
        <f t="shared" si="54"/>
        <v>NGAP</v>
      </c>
      <c r="G230" s="89"/>
      <c r="H230" s="89"/>
      <c r="I230" s="89"/>
      <c r="J230" s="89"/>
      <c r="K230" s="127"/>
      <c r="L230" s="123" t="str">
        <f t="shared" si="56"/>
        <v>OUI</v>
      </c>
      <c r="M230" s="52" t="str">
        <f t="shared" si="55"/>
        <v>OUI</v>
      </c>
      <c r="N230" s="89"/>
      <c r="O230" s="52"/>
      <c r="P230" s="52"/>
      <c r="Q230" s="52"/>
      <c r="R230" s="52"/>
      <c r="S230" s="52"/>
      <c r="T230" s="52"/>
      <c r="U230" s="52"/>
      <c r="V230" s="52"/>
      <c r="W230" s="99"/>
      <c r="X230" s="132"/>
      <c r="Y230" s="130"/>
    </row>
    <row r="231" spans="1:25" ht="18" x14ac:dyDescent="0.25">
      <c r="A231" s="87"/>
      <c r="B231" s="113"/>
      <c r="C231" s="110"/>
      <c r="D231" s="88">
        <f t="shared" si="52"/>
        <v>0</v>
      </c>
      <c r="E231" s="120">
        <f t="shared" si="53"/>
        <v>0</v>
      </c>
      <c r="F231" s="117" t="str">
        <f t="shared" si="54"/>
        <v>NGAP</v>
      </c>
      <c r="G231" s="89"/>
      <c r="H231" s="89"/>
      <c r="I231" s="89"/>
      <c r="J231" s="89"/>
      <c r="K231" s="127"/>
      <c r="L231" s="123" t="str">
        <f t="shared" si="56"/>
        <v>OUI</v>
      </c>
      <c r="M231" s="52" t="str">
        <f t="shared" si="55"/>
        <v>OUI</v>
      </c>
      <c r="N231" s="89"/>
      <c r="O231" s="52"/>
      <c r="P231" s="52"/>
      <c r="Q231" s="52"/>
      <c r="R231" s="52"/>
      <c r="S231" s="52"/>
      <c r="T231" s="52"/>
      <c r="U231" s="52"/>
      <c r="V231" s="52"/>
      <c r="W231" s="99"/>
      <c r="X231" s="132"/>
      <c r="Y231" s="130"/>
    </row>
    <row r="232" spans="1:25" ht="18" x14ac:dyDescent="0.25">
      <c r="A232" s="87"/>
      <c r="B232" s="113"/>
      <c r="C232" s="110"/>
      <c r="D232" s="88">
        <f t="shared" si="52"/>
        <v>0</v>
      </c>
      <c r="E232" s="120">
        <f t="shared" si="53"/>
        <v>0</v>
      </c>
      <c r="F232" s="117" t="str">
        <f t="shared" si="54"/>
        <v>NGAP</v>
      </c>
      <c r="G232" s="89"/>
      <c r="H232" s="89"/>
      <c r="I232" s="89"/>
      <c r="J232" s="89"/>
      <c r="K232" s="127"/>
      <c r="L232" s="123" t="str">
        <f t="shared" si="56"/>
        <v>OUI</v>
      </c>
      <c r="M232" s="52" t="str">
        <f t="shared" si="55"/>
        <v>OUI</v>
      </c>
      <c r="N232" s="89"/>
      <c r="O232" s="52"/>
      <c r="P232" s="52"/>
      <c r="Q232" s="52"/>
      <c r="R232" s="52"/>
      <c r="S232" s="52"/>
      <c r="T232" s="52"/>
      <c r="U232" s="52"/>
      <c r="V232" s="52"/>
      <c r="W232" s="99"/>
      <c r="X232" s="132"/>
      <c r="Y232" s="130"/>
    </row>
    <row r="233" spans="1:25" ht="18" x14ac:dyDescent="0.25">
      <c r="A233" s="87"/>
      <c r="B233" s="113"/>
      <c r="C233" s="110"/>
      <c r="D233" s="88">
        <f t="shared" si="52"/>
        <v>0</v>
      </c>
      <c r="E233" s="120">
        <f t="shared" si="53"/>
        <v>0</v>
      </c>
      <c r="F233" s="117" t="str">
        <f t="shared" si="54"/>
        <v>NGAP</v>
      </c>
      <c r="G233" s="89"/>
      <c r="H233" s="89"/>
      <c r="I233" s="89"/>
      <c r="J233" s="89"/>
      <c r="K233" s="127"/>
      <c r="L233" s="123" t="str">
        <f t="shared" si="56"/>
        <v>OUI</v>
      </c>
      <c r="M233" s="52" t="str">
        <f t="shared" si="55"/>
        <v>OUI</v>
      </c>
      <c r="N233" s="89"/>
      <c r="O233" s="52"/>
      <c r="P233" s="52"/>
      <c r="Q233" s="52"/>
      <c r="R233" s="52"/>
      <c r="S233" s="52"/>
      <c r="T233" s="52"/>
      <c r="U233" s="52"/>
      <c r="V233" s="52"/>
      <c r="W233" s="99"/>
      <c r="X233" s="132"/>
      <c r="Y233" s="130"/>
    </row>
    <row r="234" spans="1:25" ht="18" x14ac:dyDescent="0.25">
      <c r="A234" s="87"/>
      <c r="B234" s="113"/>
      <c r="C234" s="110"/>
      <c r="D234" s="88">
        <f t="shared" si="52"/>
        <v>0</v>
      </c>
      <c r="E234" s="120">
        <f t="shared" si="53"/>
        <v>0</v>
      </c>
      <c r="F234" s="117" t="str">
        <f t="shared" si="54"/>
        <v>NGAP</v>
      </c>
      <c r="G234" s="89"/>
      <c r="H234" s="89"/>
      <c r="I234" s="89"/>
      <c r="J234" s="89"/>
      <c r="K234" s="127"/>
      <c r="L234" s="123" t="str">
        <f t="shared" si="56"/>
        <v>OUI</v>
      </c>
      <c r="M234" s="52" t="str">
        <f t="shared" si="55"/>
        <v>OUI</v>
      </c>
      <c r="N234" s="89"/>
      <c r="O234" s="52"/>
      <c r="P234" s="52"/>
      <c r="Q234" s="52"/>
      <c r="R234" s="52"/>
      <c r="S234" s="52"/>
      <c r="T234" s="52"/>
      <c r="U234" s="52"/>
      <c r="V234" s="52"/>
      <c r="W234" s="99"/>
      <c r="X234" s="132"/>
      <c r="Y234" s="130"/>
    </row>
    <row r="235" spans="1:25" ht="18" x14ac:dyDescent="0.25">
      <c r="A235" s="87"/>
      <c r="B235" s="113"/>
      <c r="C235" s="110"/>
      <c r="D235" s="88">
        <f t="shared" si="52"/>
        <v>0</v>
      </c>
      <c r="E235" s="120">
        <f t="shared" si="53"/>
        <v>0</v>
      </c>
      <c r="F235" s="117" t="str">
        <f t="shared" si="54"/>
        <v>NGAP</v>
      </c>
      <c r="G235" s="89"/>
      <c r="H235" s="89"/>
      <c r="I235" s="89"/>
      <c r="J235" s="89"/>
      <c r="K235" s="127"/>
      <c r="L235" s="123" t="str">
        <f t="shared" si="56"/>
        <v>OUI</v>
      </c>
      <c r="M235" s="52" t="str">
        <f t="shared" si="55"/>
        <v>OUI</v>
      </c>
      <c r="N235" s="89"/>
      <c r="O235" s="52"/>
      <c r="P235" s="52"/>
      <c r="Q235" s="52"/>
      <c r="R235" s="52"/>
      <c r="S235" s="52"/>
      <c r="T235" s="52"/>
      <c r="U235" s="52"/>
      <c r="V235" s="52"/>
      <c r="W235" s="99"/>
      <c r="X235" s="132"/>
      <c r="Y235" s="130"/>
    </row>
    <row r="236" spans="1:25" ht="18" x14ac:dyDescent="0.25">
      <c r="A236" s="87"/>
      <c r="B236" s="113"/>
      <c r="C236" s="110"/>
      <c r="D236" s="88">
        <f t="shared" si="52"/>
        <v>0</v>
      </c>
      <c r="E236" s="120">
        <f t="shared" si="53"/>
        <v>0</v>
      </c>
      <c r="F236" s="117" t="str">
        <f t="shared" si="54"/>
        <v>NGAP</v>
      </c>
      <c r="G236" s="89"/>
      <c r="H236" s="89"/>
      <c r="I236" s="89"/>
      <c r="J236" s="89"/>
      <c r="K236" s="127"/>
      <c r="L236" s="123" t="str">
        <f t="shared" si="56"/>
        <v>OUI</v>
      </c>
      <c r="M236" s="52" t="str">
        <f t="shared" si="55"/>
        <v>OUI</v>
      </c>
      <c r="N236" s="89"/>
      <c r="O236" s="52"/>
      <c r="P236" s="52"/>
      <c r="Q236" s="52"/>
      <c r="R236" s="52"/>
      <c r="S236" s="52"/>
      <c r="T236" s="52"/>
      <c r="U236" s="52"/>
      <c r="V236" s="52"/>
      <c r="W236" s="99"/>
      <c r="X236" s="132"/>
      <c r="Y236" s="130"/>
    </row>
    <row r="237" spans="1:25" ht="18" x14ac:dyDescent="0.25">
      <c r="A237" s="87"/>
      <c r="B237" s="113"/>
      <c r="C237" s="110"/>
      <c r="D237" s="88">
        <f t="shared" si="52"/>
        <v>0</v>
      </c>
      <c r="E237" s="120">
        <f t="shared" si="53"/>
        <v>0</v>
      </c>
      <c r="F237" s="117" t="str">
        <f t="shared" si="54"/>
        <v>NGAP</v>
      </c>
      <c r="G237" s="89"/>
      <c r="H237" s="89"/>
      <c r="I237" s="89"/>
      <c r="J237" s="89"/>
      <c r="K237" s="127"/>
      <c r="L237" s="123" t="str">
        <f t="shared" si="56"/>
        <v>OUI</v>
      </c>
      <c r="M237" s="52" t="str">
        <f t="shared" si="55"/>
        <v>OUI</v>
      </c>
      <c r="N237" s="89"/>
      <c r="O237" s="52"/>
      <c r="P237" s="52"/>
      <c r="Q237" s="52"/>
      <c r="R237" s="52"/>
      <c r="S237" s="52"/>
      <c r="T237" s="52"/>
      <c r="U237" s="52"/>
      <c r="V237" s="52"/>
      <c r="W237" s="99"/>
      <c r="X237" s="132"/>
      <c r="Y237" s="130"/>
    </row>
    <row r="238" spans="1:25" ht="18" x14ac:dyDescent="0.25">
      <c r="A238" s="87"/>
      <c r="B238" s="113"/>
      <c r="C238" s="110"/>
      <c r="D238" s="88">
        <f t="shared" si="52"/>
        <v>0</v>
      </c>
      <c r="E238" s="120">
        <f t="shared" si="53"/>
        <v>0</v>
      </c>
      <c r="F238" s="117" t="str">
        <f t="shared" si="54"/>
        <v>NGAP</v>
      </c>
      <c r="G238" s="89"/>
      <c r="H238" s="89"/>
      <c r="I238" s="89"/>
      <c r="J238" s="89"/>
      <c r="K238" s="127"/>
      <c r="L238" s="123" t="str">
        <f t="shared" si="56"/>
        <v>OUI</v>
      </c>
      <c r="M238" s="52" t="str">
        <f t="shared" si="55"/>
        <v>OUI</v>
      </c>
      <c r="N238" s="89"/>
      <c r="O238" s="52"/>
      <c r="P238" s="52"/>
      <c r="Q238" s="52"/>
      <c r="R238" s="52"/>
      <c r="S238" s="52"/>
      <c r="T238" s="52"/>
      <c r="U238" s="52"/>
      <c r="V238" s="52"/>
      <c r="W238" s="99"/>
      <c r="X238" s="132"/>
      <c r="Y238" s="130"/>
    </row>
    <row r="239" spans="1:25" ht="18" x14ac:dyDescent="0.25">
      <c r="A239" s="87"/>
      <c r="B239" s="113"/>
      <c r="C239" s="110"/>
      <c r="D239" s="88">
        <f t="shared" si="52"/>
        <v>0</v>
      </c>
      <c r="E239" s="120">
        <f t="shared" si="53"/>
        <v>0</v>
      </c>
      <c r="F239" s="117" t="str">
        <f t="shared" si="54"/>
        <v>NGAP</v>
      </c>
      <c r="G239" s="89"/>
      <c r="H239" s="89"/>
      <c r="I239" s="89"/>
      <c r="J239" s="89"/>
      <c r="K239" s="127"/>
      <c r="L239" s="123" t="str">
        <f t="shared" si="56"/>
        <v>OUI</v>
      </c>
      <c r="M239" s="52" t="str">
        <f t="shared" si="55"/>
        <v>OUI</v>
      </c>
      <c r="N239" s="89"/>
      <c r="O239" s="52"/>
      <c r="P239" s="52"/>
      <c r="Q239" s="52"/>
      <c r="R239" s="52"/>
      <c r="S239" s="52"/>
      <c r="T239" s="52"/>
      <c r="U239" s="52"/>
      <c r="V239" s="52"/>
      <c r="W239" s="99"/>
      <c r="X239" s="132"/>
      <c r="Y239" s="130"/>
    </row>
    <row r="240" spans="1:25" ht="18" x14ac:dyDescent="0.25">
      <c r="A240" s="87"/>
      <c r="B240" s="113"/>
      <c r="C240" s="110"/>
      <c r="D240" s="88">
        <f t="shared" si="52"/>
        <v>0</v>
      </c>
      <c r="E240" s="120">
        <f t="shared" si="53"/>
        <v>0</v>
      </c>
      <c r="F240" s="117" t="str">
        <f t="shared" si="54"/>
        <v>NGAP</v>
      </c>
      <c r="G240" s="89"/>
      <c r="H240" s="89"/>
      <c r="I240" s="89"/>
      <c r="J240" s="89"/>
      <c r="K240" s="127"/>
      <c r="L240" s="123" t="str">
        <f t="shared" si="56"/>
        <v>OUI</v>
      </c>
      <c r="M240" s="52" t="str">
        <f t="shared" si="55"/>
        <v>OUI</v>
      </c>
      <c r="N240" s="89"/>
      <c r="O240" s="52"/>
      <c r="P240" s="52"/>
      <c r="Q240" s="52"/>
      <c r="R240" s="52"/>
      <c r="S240" s="52"/>
      <c r="T240" s="52"/>
      <c r="U240" s="52"/>
      <c r="V240" s="52"/>
      <c r="W240" s="99"/>
      <c r="X240" s="132"/>
      <c r="Y240" s="130"/>
    </row>
    <row r="241" spans="1:25" ht="18" x14ac:dyDescent="0.25">
      <c r="A241" s="87"/>
      <c r="B241" s="113"/>
      <c r="C241" s="110"/>
      <c r="D241" s="88">
        <f t="shared" si="52"/>
        <v>0</v>
      </c>
      <c r="E241" s="120">
        <f t="shared" si="53"/>
        <v>0</v>
      </c>
      <c r="F241" s="117" t="str">
        <f t="shared" si="54"/>
        <v>NGAP</v>
      </c>
      <c r="G241" s="89"/>
      <c r="H241" s="89"/>
      <c r="I241" s="89"/>
      <c r="J241" s="89"/>
      <c r="K241" s="127"/>
      <c r="L241" s="123" t="str">
        <f t="shared" si="56"/>
        <v>OUI</v>
      </c>
      <c r="M241" s="52" t="str">
        <f t="shared" si="55"/>
        <v>OUI</v>
      </c>
      <c r="N241" s="89"/>
      <c r="O241" s="52"/>
      <c r="P241" s="52"/>
      <c r="Q241" s="52"/>
      <c r="R241" s="52"/>
      <c r="S241" s="52"/>
      <c r="T241" s="52"/>
      <c r="U241" s="52"/>
      <c r="V241" s="52"/>
      <c r="W241" s="99"/>
      <c r="X241" s="132"/>
      <c r="Y241" s="130"/>
    </row>
    <row r="242" spans="1:25" ht="18" x14ac:dyDescent="0.25">
      <c r="A242" s="87"/>
      <c r="B242" s="113"/>
      <c r="C242" s="110"/>
      <c r="D242" s="88">
        <f t="shared" si="52"/>
        <v>0</v>
      </c>
      <c r="E242" s="120">
        <f t="shared" si="53"/>
        <v>0</v>
      </c>
      <c r="F242" s="117" t="str">
        <f t="shared" si="54"/>
        <v>NGAP</v>
      </c>
      <c r="G242" s="89"/>
      <c r="H242" s="89"/>
      <c r="I242" s="89"/>
      <c r="J242" s="89"/>
      <c r="K242" s="127"/>
      <c r="L242" s="123" t="str">
        <f t="shared" si="56"/>
        <v>OUI</v>
      </c>
      <c r="M242" s="52" t="str">
        <f t="shared" si="55"/>
        <v>OUI</v>
      </c>
      <c r="N242" s="89"/>
      <c r="O242" s="52"/>
      <c r="P242" s="52"/>
      <c r="Q242" s="52"/>
      <c r="R242" s="52"/>
      <c r="S242" s="52"/>
      <c r="T242" s="52"/>
      <c r="U242" s="52"/>
      <c r="V242" s="52"/>
      <c r="W242" s="99"/>
      <c r="X242" s="132"/>
      <c r="Y242" s="130"/>
    </row>
    <row r="243" spans="1:25" ht="18" x14ac:dyDescent="0.25">
      <c r="A243" s="87"/>
      <c r="B243" s="113"/>
      <c r="C243" s="110"/>
      <c r="D243" s="88">
        <f t="shared" si="52"/>
        <v>0</v>
      </c>
      <c r="E243" s="120">
        <f t="shared" si="53"/>
        <v>0</v>
      </c>
      <c r="F243" s="117" t="str">
        <f t="shared" si="54"/>
        <v>NGAP</v>
      </c>
      <c r="G243" s="89"/>
      <c r="H243" s="89"/>
      <c r="I243" s="89"/>
      <c r="J243" s="89"/>
      <c r="K243" s="127"/>
      <c r="L243" s="123" t="str">
        <f t="shared" si="56"/>
        <v>OUI</v>
      </c>
      <c r="M243" s="52" t="str">
        <f t="shared" si="55"/>
        <v>OUI</v>
      </c>
      <c r="N243" s="89"/>
      <c r="O243" s="52"/>
      <c r="P243" s="52"/>
      <c r="Q243" s="52"/>
      <c r="R243" s="52"/>
      <c r="S243" s="52"/>
      <c r="T243" s="52"/>
      <c r="U243" s="52"/>
      <c r="V243" s="52"/>
      <c r="W243" s="99"/>
      <c r="X243" s="132"/>
      <c r="Y243" s="130"/>
    </row>
    <row r="244" spans="1:25" ht="18" x14ac:dyDescent="0.25">
      <c r="A244" s="87"/>
      <c r="B244" s="113"/>
      <c r="C244" s="110"/>
      <c r="D244" s="88">
        <f t="shared" si="52"/>
        <v>0</v>
      </c>
      <c r="E244" s="120">
        <f t="shared" si="53"/>
        <v>0</v>
      </c>
      <c r="F244" s="117" t="str">
        <f t="shared" si="54"/>
        <v>NGAP</v>
      </c>
      <c r="G244" s="89"/>
      <c r="H244" s="89"/>
      <c r="I244" s="89"/>
      <c r="J244" s="89"/>
      <c r="K244" s="127"/>
      <c r="L244" s="123" t="str">
        <f t="shared" si="56"/>
        <v>OUI</v>
      </c>
      <c r="M244" s="52" t="str">
        <f t="shared" si="55"/>
        <v>OUI</v>
      </c>
      <c r="N244" s="89"/>
      <c r="O244" s="52"/>
      <c r="P244" s="52"/>
      <c r="Q244" s="52"/>
      <c r="R244" s="52"/>
      <c r="S244" s="52"/>
      <c r="T244" s="52"/>
      <c r="U244" s="52"/>
      <c r="V244" s="52"/>
      <c r="W244" s="99"/>
      <c r="X244" s="132"/>
      <c r="Y244" s="130"/>
    </row>
    <row r="245" spans="1:25" ht="18" x14ac:dyDescent="0.25">
      <c r="A245" s="87"/>
      <c r="B245" s="113"/>
      <c r="C245" s="110"/>
      <c r="D245" s="88">
        <f t="shared" si="52"/>
        <v>0</v>
      </c>
      <c r="E245" s="120">
        <f t="shared" si="53"/>
        <v>0</v>
      </c>
      <c r="F245" s="117" t="str">
        <f t="shared" si="54"/>
        <v>NGAP</v>
      </c>
      <c r="G245" s="89"/>
      <c r="H245" s="89"/>
      <c r="I245" s="89"/>
      <c r="J245" s="89"/>
      <c r="K245" s="127"/>
      <c r="L245" s="123" t="str">
        <f t="shared" si="56"/>
        <v>OUI</v>
      </c>
      <c r="M245" s="52" t="str">
        <f t="shared" si="55"/>
        <v>OUI</v>
      </c>
      <c r="N245" s="89"/>
      <c r="O245" s="52"/>
      <c r="P245" s="52"/>
      <c r="Q245" s="52"/>
      <c r="R245" s="52"/>
      <c r="S245" s="52"/>
      <c r="T245" s="52"/>
      <c r="U245" s="52"/>
      <c r="V245" s="52"/>
      <c r="W245" s="99"/>
      <c r="X245" s="132"/>
      <c r="Y245" s="130"/>
    </row>
    <row r="246" spans="1:25" ht="18" x14ac:dyDescent="0.25">
      <c r="A246" s="87"/>
      <c r="B246" s="113"/>
      <c r="C246" s="110"/>
      <c r="D246" s="88">
        <f t="shared" si="52"/>
        <v>0</v>
      </c>
      <c r="E246" s="120">
        <f t="shared" si="53"/>
        <v>0</v>
      </c>
      <c r="F246" s="117" t="str">
        <f t="shared" si="54"/>
        <v>NGAP</v>
      </c>
      <c r="G246" s="89"/>
      <c r="H246" s="89"/>
      <c r="I246" s="89"/>
      <c r="J246" s="89"/>
      <c r="K246" s="127"/>
      <c r="L246" s="123" t="str">
        <f t="shared" si="56"/>
        <v>OUI</v>
      </c>
      <c r="M246" s="52" t="str">
        <f t="shared" si="55"/>
        <v>OUI</v>
      </c>
      <c r="N246" s="89"/>
      <c r="O246" s="52"/>
      <c r="P246" s="52"/>
      <c r="Q246" s="52"/>
      <c r="R246" s="52"/>
      <c r="S246" s="52"/>
      <c r="T246" s="52"/>
      <c r="U246" s="52"/>
      <c r="V246" s="52"/>
      <c r="W246" s="99"/>
      <c r="X246" s="132"/>
      <c r="Y246" s="130"/>
    </row>
    <row r="247" spans="1:25" ht="18" x14ac:dyDescent="0.25">
      <c r="A247" s="87"/>
      <c r="B247" s="113"/>
      <c r="C247" s="110"/>
      <c r="D247" s="88">
        <f t="shared" si="52"/>
        <v>0</v>
      </c>
      <c r="E247" s="120">
        <f t="shared" si="53"/>
        <v>0</v>
      </c>
      <c r="F247" s="117" t="str">
        <f t="shared" si="54"/>
        <v>NGAP</v>
      </c>
      <c r="G247" s="89"/>
      <c r="H247" s="89"/>
      <c r="I247" s="89"/>
      <c r="J247" s="89"/>
      <c r="K247" s="127"/>
      <c r="L247" s="123" t="str">
        <f t="shared" si="56"/>
        <v>OUI</v>
      </c>
      <c r="M247" s="52" t="str">
        <f t="shared" si="55"/>
        <v>OUI</v>
      </c>
      <c r="N247" s="89"/>
      <c r="O247" s="52"/>
      <c r="P247" s="52"/>
      <c r="Q247" s="52"/>
      <c r="R247" s="52"/>
      <c r="S247" s="52"/>
      <c r="T247" s="52"/>
      <c r="U247" s="52"/>
      <c r="V247" s="52"/>
      <c r="W247" s="99"/>
      <c r="X247" s="132"/>
      <c r="Y247" s="130"/>
    </row>
    <row r="248" spans="1:25" ht="18" x14ac:dyDescent="0.25">
      <c r="A248" s="87"/>
      <c r="B248" s="113"/>
      <c r="C248" s="110"/>
      <c r="D248" s="88">
        <f t="shared" si="52"/>
        <v>0</v>
      </c>
      <c r="E248" s="120">
        <f t="shared" si="53"/>
        <v>0</v>
      </c>
      <c r="F248" s="117" t="str">
        <f t="shared" si="54"/>
        <v>NGAP</v>
      </c>
      <c r="G248" s="89"/>
      <c r="H248" s="89"/>
      <c r="I248" s="89"/>
      <c r="J248" s="89"/>
      <c r="K248" s="127"/>
      <c r="L248" s="123" t="str">
        <f t="shared" si="56"/>
        <v>OUI</v>
      </c>
      <c r="M248" s="52" t="str">
        <f t="shared" si="55"/>
        <v>OUI</v>
      </c>
      <c r="N248" s="89"/>
      <c r="O248" s="52"/>
      <c r="P248" s="52"/>
      <c r="Q248" s="52"/>
      <c r="R248" s="52"/>
      <c r="S248" s="52"/>
      <c r="T248" s="52"/>
      <c r="U248" s="52"/>
      <c r="V248" s="52"/>
      <c r="W248" s="99"/>
      <c r="X248" s="132"/>
      <c r="Y248" s="130"/>
    </row>
    <row r="249" spans="1:25" ht="18" x14ac:dyDescent="0.25">
      <c r="A249" s="87"/>
      <c r="B249" s="113"/>
      <c r="C249" s="110"/>
      <c r="D249" s="88">
        <f t="shared" si="52"/>
        <v>0</v>
      </c>
      <c r="E249" s="120">
        <f t="shared" si="53"/>
        <v>0</v>
      </c>
      <c r="F249" s="117" t="str">
        <f t="shared" si="54"/>
        <v>NGAP</v>
      </c>
      <c r="G249" s="89"/>
      <c r="H249" s="89"/>
      <c r="I249" s="89"/>
      <c r="J249" s="89"/>
      <c r="K249" s="127"/>
      <c r="L249" s="123" t="str">
        <f t="shared" si="56"/>
        <v>OUI</v>
      </c>
      <c r="M249" s="52" t="str">
        <f t="shared" si="55"/>
        <v>OUI</v>
      </c>
      <c r="N249" s="89"/>
      <c r="O249" s="52"/>
      <c r="P249" s="52"/>
      <c r="Q249" s="52"/>
      <c r="R249" s="52"/>
      <c r="S249" s="52"/>
      <c r="T249" s="52"/>
      <c r="U249" s="52"/>
      <c r="V249" s="52"/>
      <c r="W249" s="99"/>
      <c r="X249" s="132"/>
      <c r="Y249" s="130"/>
    </row>
    <row r="250" spans="1:25" ht="18" x14ac:dyDescent="0.25">
      <c r="A250" s="87"/>
      <c r="B250" s="113"/>
      <c r="C250" s="110"/>
      <c r="D250" s="88">
        <f t="shared" si="52"/>
        <v>0</v>
      </c>
      <c r="E250" s="120">
        <f t="shared" si="53"/>
        <v>0</v>
      </c>
      <c r="F250" s="117" t="str">
        <f t="shared" si="54"/>
        <v>NGAP</v>
      </c>
      <c r="G250" s="89"/>
      <c r="H250" s="89"/>
      <c r="I250" s="89"/>
      <c r="J250" s="89"/>
      <c r="K250" s="127"/>
      <c r="L250" s="123" t="str">
        <f t="shared" si="56"/>
        <v>OUI</v>
      </c>
      <c r="M250" s="52" t="str">
        <f t="shared" si="55"/>
        <v>OUI</v>
      </c>
      <c r="N250" s="89"/>
      <c r="O250" s="52"/>
      <c r="P250" s="52"/>
      <c r="Q250" s="52"/>
      <c r="R250" s="52"/>
      <c r="S250" s="52"/>
      <c r="T250" s="52"/>
      <c r="U250" s="52"/>
      <c r="V250" s="52"/>
      <c r="W250" s="99"/>
      <c r="X250" s="132"/>
      <c r="Y250" s="130"/>
    </row>
    <row r="251" spans="1:25" ht="18" x14ac:dyDescent="0.25">
      <c r="A251" s="87"/>
      <c r="B251" s="113"/>
      <c r="C251" s="110"/>
      <c r="D251" s="88">
        <f t="shared" si="52"/>
        <v>0</v>
      </c>
      <c r="E251" s="120">
        <f t="shared" si="53"/>
        <v>0</v>
      </c>
      <c r="F251" s="117" t="str">
        <f t="shared" si="54"/>
        <v>NGAP</v>
      </c>
      <c r="G251" s="89"/>
      <c r="H251" s="89"/>
      <c r="I251" s="89"/>
      <c r="J251" s="89"/>
      <c r="K251" s="127"/>
      <c r="L251" s="123" t="str">
        <f t="shared" si="56"/>
        <v>OUI</v>
      </c>
      <c r="M251" s="52" t="str">
        <f t="shared" si="55"/>
        <v>OUI</v>
      </c>
      <c r="N251" s="89"/>
      <c r="O251" s="52"/>
      <c r="P251" s="52"/>
      <c r="Q251" s="52"/>
      <c r="R251" s="52"/>
      <c r="S251" s="52"/>
      <c r="T251" s="52"/>
      <c r="U251" s="52"/>
      <c r="V251" s="52"/>
      <c r="W251" s="99"/>
      <c r="X251" s="132"/>
      <c r="Y251" s="130"/>
    </row>
    <row r="252" spans="1:25" ht="18" x14ac:dyDescent="0.25">
      <c r="A252" s="87"/>
      <c r="B252" s="113"/>
      <c r="C252" s="110"/>
      <c r="D252" s="88">
        <f t="shared" si="52"/>
        <v>0</v>
      </c>
      <c r="E252" s="120">
        <f t="shared" si="53"/>
        <v>0</v>
      </c>
      <c r="F252" s="117" t="str">
        <f t="shared" si="54"/>
        <v>NGAP</v>
      </c>
      <c r="G252" s="89"/>
      <c r="H252" s="89"/>
      <c r="I252" s="89"/>
      <c r="J252" s="89"/>
      <c r="K252" s="127"/>
      <c r="L252" s="123" t="str">
        <f t="shared" si="56"/>
        <v>OUI</v>
      </c>
      <c r="M252" s="52" t="str">
        <f t="shared" si="55"/>
        <v>OUI</v>
      </c>
      <c r="N252" s="89"/>
      <c r="O252" s="52"/>
      <c r="P252" s="52"/>
      <c r="Q252" s="52"/>
      <c r="R252" s="52"/>
      <c r="S252" s="52"/>
      <c r="T252" s="52"/>
      <c r="U252" s="52"/>
      <c r="V252" s="52"/>
      <c r="W252" s="99"/>
      <c r="X252" s="132"/>
      <c r="Y252" s="130"/>
    </row>
    <row r="253" spans="1:25" ht="18" x14ac:dyDescent="0.25">
      <c r="A253" s="87"/>
      <c r="B253" s="113"/>
      <c r="C253" s="110"/>
      <c r="D253" s="88">
        <f t="shared" si="52"/>
        <v>0</v>
      </c>
      <c r="E253" s="120">
        <f t="shared" si="53"/>
        <v>0</v>
      </c>
      <c r="F253" s="117" t="str">
        <f t="shared" si="54"/>
        <v>NGAP</v>
      </c>
      <c r="G253" s="89"/>
      <c r="H253" s="89"/>
      <c r="I253" s="89"/>
      <c r="J253" s="89"/>
      <c r="K253" s="127"/>
      <c r="L253" s="123" t="str">
        <f t="shared" si="56"/>
        <v>OUI</v>
      </c>
      <c r="M253" s="52" t="str">
        <f t="shared" si="55"/>
        <v>OUI</v>
      </c>
      <c r="N253" s="89"/>
      <c r="O253" s="52"/>
      <c r="P253" s="52"/>
      <c r="Q253" s="52"/>
      <c r="R253" s="52"/>
      <c r="S253" s="52"/>
      <c r="T253" s="52"/>
      <c r="U253" s="52"/>
      <c r="V253" s="52"/>
      <c r="W253" s="99"/>
      <c r="X253" s="132"/>
      <c r="Y253" s="130"/>
    </row>
    <row r="254" spans="1:25" ht="18" x14ac:dyDescent="0.25">
      <c r="A254" s="87"/>
      <c r="B254" s="113"/>
      <c r="C254" s="110"/>
      <c r="D254" s="88">
        <f t="shared" si="52"/>
        <v>0</v>
      </c>
      <c r="E254" s="120">
        <f t="shared" si="53"/>
        <v>0</v>
      </c>
      <c r="F254" s="117" t="str">
        <f t="shared" si="54"/>
        <v>NGAP</v>
      </c>
      <c r="G254" s="89"/>
      <c r="H254" s="89"/>
      <c r="I254" s="89"/>
      <c r="J254" s="89"/>
      <c r="K254" s="127"/>
      <c r="L254" s="123" t="str">
        <f t="shared" si="56"/>
        <v>OUI</v>
      </c>
      <c r="M254" s="52" t="str">
        <f t="shared" si="55"/>
        <v>OUI</v>
      </c>
      <c r="N254" s="89"/>
      <c r="O254" s="52"/>
      <c r="P254" s="52"/>
      <c r="Q254" s="52"/>
      <c r="R254" s="52"/>
      <c r="S254" s="52"/>
      <c r="T254" s="52"/>
      <c r="U254" s="52"/>
      <c r="V254" s="52"/>
      <c r="W254" s="99"/>
      <c r="X254" s="132"/>
      <c r="Y254" s="130"/>
    </row>
    <row r="255" spans="1:25" ht="18" x14ac:dyDescent="0.25">
      <c r="A255" s="87"/>
      <c r="B255" s="113"/>
      <c r="C255" s="110"/>
      <c r="D255" s="88">
        <f t="shared" si="52"/>
        <v>0</v>
      </c>
      <c r="E255" s="120">
        <f t="shared" si="53"/>
        <v>0</v>
      </c>
      <c r="F255" s="117" t="str">
        <f t="shared" si="54"/>
        <v>NGAP</v>
      </c>
      <c r="G255" s="89"/>
      <c r="H255" s="89"/>
      <c r="I255" s="89"/>
      <c r="J255" s="89"/>
      <c r="K255" s="127"/>
      <c r="L255" s="123" t="str">
        <f t="shared" si="56"/>
        <v>OUI</v>
      </c>
      <c r="M255" s="52" t="str">
        <f t="shared" si="55"/>
        <v>OUI</v>
      </c>
      <c r="N255" s="89"/>
      <c r="O255" s="52"/>
      <c r="P255" s="52"/>
      <c r="Q255" s="52"/>
      <c r="R255" s="52"/>
      <c r="S255" s="52"/>
      <c r="T255" s="52"/>
      <c r="U255" s="52"/>
      <c r="V255" s="52"/>
      <c r="W255" s="99"/>
      <c r="X255" s="132"/>
      <c r="Y255" s="130"/>
    </row>
    <row r="256" spans="1:25" ht="18" x14ac:dyDescent="0.25">
      <c r="A256" s="87"/>
      <c r="B256" s="113"/>
      <c r="C256" s="110"/>
      <c r="D256" s="88">
        <f t="shared" si="52"/>
        <v>0</v>
      </c>
      <c r="E256" s="120">
        <f t="shared" si="53"/>
        <v>0</v>
      </c>
      <c r="F256" s="117" t="str">
        <f t="shared" si="54"/>
        <v>NGAP</v>
      </c>
      <c r="G256" s="89"/>
      <c r="H256" s="89"/>
      <c r="I256" s="89"/>
      <c r="J256" s="89"/>
      <c r="K256" s="127"/>
      <c r="L256" s="123" t="str">
        <f t="shared" si="56"/>
        <v>OUI</v>
      </c>
      <c r="M256" s="52" t="str">
        <f t="shared" si="55"/>
        <v>OUI</v>
      </c>
      <c r="N256" s="89"/>
      <c r="O256" s="52"/>
      <c r="P256" s="52"/>
      <c r="Q256" s="52"/>
      <c r="R256" s="52"/>
      <c r="S256" s="52"/>
      <c r="T256" s="52"/>
      <c r="U256" s="52"/>
      <c r="V256" s="52"/>
      <c r="W256" s="99"/>
      <c r="X256" s="132"/>
      <c r="Y256" s="130"/>
    </row>
    <row r="257" spans="1:25" ht="18" x14ac:dyDescent="0.25">
      <c r="A257" s="87"/>
      <c r="B257" s="113"/>
      <c r="C257" s="110"/>
      <c r="D257" s="88">
        <f t="shared" si="52"/>
        <v>0</v>
      </c>
      <c r="E257" s="120">
        <f t="shared" si="53"/>
        <v>0</v>
      </c>
      <c r="F257" s="117" t="str">
        <f t="shared" si="54"/>
        <v>NGAP</v>
      </c>
      <c r="G257" s="89"/>
      <c r="H257" s="89"/>
      <c r="I257" s="89"/>
      <c r="J257" s="89"/>
      <c r="K257" s="127"/>
      <c r="L257" s="123" t="str">
        <f t="shared" si="56"/>
        <v>OUI</v>
      </c>
      <c r="M257" s="52" t="str">
        <f t="shared" si="55"/>
        <v>OUI</v>
      </c>
      <c r="N257" s="89"/>
      <c r="O257" s="52"/>
      <c r="P257" s="52"/>
      <c r="Q257" s="52"/>
      <c r="R257" s="52"/>
      <c r="S257" s="52"/>
      <c r="T257" s="52"/>
      <c r="U257" s="52"/>
      <c r="V257" s="52"/>
      <c r="W257" s="99"/>
      <c r="X257" s="132"/>
      <c r="Y257" s="130"/>
    </row>
    <row r="258" spans="1:25" ht="18" x14ac:dyDescent="0.25">
      <c r="A258" s="87"/>
      <c r="B258" s="113"/>
      <c r="C258" s="110"/>
      <c r="D258" s="88">
        <f t="shared" si="52"/>
        <v>0</v>
      </c>
      <c r="E258" s="120">
        <f t="shared" si="53"/>
        <v>0</v>
      </c>
      <c r="F258" s="117" t="str">
        <f t="shared" si="54"/>
        <v>NGAP</v>
      </c>
      <c r="G258" s="89"/>
      <c r="H258" s="89"/>
      <c r="I258" s="89"/>
      <c r="J258" s="89"/>
      <c r="K258" s="127"/>
      <c r="L258" s="123" t="str">
        <f t="shared" si="56"/>
        <v>OUI</v>
      </c>
      <c r="M258" s="52" t="str">
        <f t="shared" si="55"/>
        <v>OUI</v>
      </c>
      <c r="N258" s="89"/>
      <c r="O258" s="52"/>
      <c r="P258" s="52"/>
      <c r="Q258" s="52"/>
      <c r="R258" s="52"/>
      <c r="S258" s="52"/>
      <c r="T258" s="52"/>
      <c r="U258" s="52"/>
      <c r="V258" s="52"/>
      <c r="W258" s="99"/>
      <c r="X258" s="132"/>
      <c r="Y258" s="130"/>
    </row>
    <row r="259" spans="1:25" ht="18" x14ac:dyDescent="0.25">
      <c r="A259" s="87"/>
      <c r="B259" s="113"/>
      <c r="C259" s="110"/>
      <c r="D259" s="88">
        <f t="shared" si="52"/>
        <v>0</v>
      </c>
      <c r="E259" s="120">
        <f t="shared" si="53"/>
        <v>0</v>
      </c>
      <c r="F259" s="117" t="str">
        <f t="shared" si="54"/>
        <v>NGAP</v>
      </c>
      <c r="G259" s="89"/>
      <c r="H259" s="89"/>
      <c r="I259" s="89"/>
      <c r="J259" s="89"/>
      <c r="K259" s="127"/>
      <c r="L259" s="123" t="str">
        <f t="shared" si="56"/>
        <v>OUI</v>
      </c>
      <c r="M259" s="52" t="str">
        <f t="shared" si="55"/>
        <v>OUI</v>
      </c>
      <c r="N259" s="89"/>
      <c r="O259" s="52"/>
      <c r="P259" s="52"/>
      <c r="Q259" s="52"/>
      <c r="R259" s="52"/>
      <c r="S259" s="52"/>
      <c r="T259" s="52"/>
      <c r="U259" s="52"/>
      <c r="V259" s="52"/>
      <c r="W259" s="99"/>
      <c r="X259" s="132"/>
      <c r="Y259" s="130"/>
    </row>
    <row r="260" spans="1:25" ht="18" x14ac:dyDescent="0.25">
      <c r="A260" s="87"/>
      <c r="B260" s="113"/>
      <c r="C260" s="110"/>
      <c r="D260" s="88">
        <f t="shared" ref="D260:D323" si="57">C260*0.7</f>
        <v>0</v>
      </c>
      <c r="E260" s="120">
        <f t="shared" ref="E260:E323" si="58">C260-D260</f>
        <v>0</v>
      </c>
      <c r="F260" s="117" t="str">
        <f t="shared" ref="F260:F323" si="59">IF(LEN(A260)=7,"CCAM","NGAP")</f>
        <v>NGAP</v>
      </c>
      <c r="G260" s="89"/>
      <c r="H260" s="89"/>
      <c r="I260" s="89"/>
      <c r="J260" s="89"/>
      <c r="K260" s="127"/>
      <c r="L260" s="123" t="str">
        <f t="shared" si="56"/>
        <v>OUI</v>
      </c>
      <c r="M260" s="52" t="str">
        <f t="shared" ref="M260:M323" si="60">IF(COUNTIF(B260,"*pénis*"),"NON","OUI")</f>
        <v>OUI</v>
      </c>
      <c r="N260" s="89"/>
      <c r="O260" s="52"/>
      <c r="P260" s="52"/>
      <c r="Q260" s="52"/>
      <c r="R260" s="52"/>
      <c r="S260" s="52"/>
      <c r="T260" s="52"/>
      <c r="U260" s="52"/>
      <c r="V260" s="52"/>
      <c r="W260" s="99"/>
      <c r="X260" s="132"/>
      <c r="Y260" s="130"/>
    </row>
    <row r="261" spans="1:25" ht="18" x14ac:dyDescent="0.25">
      <c r="A261" s="87"/>
      <c r="B261" s="113"/>
      <c r="C261" s="110"/>
      <c r="D261" s="88">
        <f t="shared" si="57"/>
        <v>0</v>
      </c>
      <c r="E261" s="120">
        <f t="shared" si="58"/>
        <v>0</v>
      </c>
      <c r="F261" s="117" t="str">
        <f t="shared" si="59"/>
        <v>NGAP</v>
      </c>
      <c r="G261" s="89"/>
      <c r="H261" s="89"/>
      <c r="I261" s="89"/>
      <c r="J261" s="89"/>
      <c r="K261" s="127"/>
      <c r="L261" s="123" t="str">
        <f t="shared" si="56"/>
        <v>OUI</v>
      </c>
      <c r="M261" s="52" t="str">
        <f t="shared" si="60"/>
        <v>OUI</v>
      </c>
      <c r="N261" s="89"/>
      <c r="O261" s="52"/>
      <c r="P261" s="52"/>
      <c r="Q261" s="52"/>
      <c r="R261" s="52"/>
      <c r="S261" s="52"/>
      <c r="T261" s="52"/>
      <c r="U261" s="52"/>
      <c r="V261" s="52"/>
      <c r="W261" s="99"/>
      <c r="X261" s="132"/>
      <c r="Y261" s="130"/>
    </row>
    <row r="262" spans="1:25" ht="18" x14ac:dyDescent="0.25">
      <c r="A262" s="87"/>
      <c r="B262" s="113"/>
      <c r="C262" s="110"/>
      <c r="D262" s="88">
        <f t="shared" si="57"/>
        <v>0</v>
      </c>
      <c r="E262" s="120">
        <f t="shared" si="58"/>
        <v>0</v>
      </c>
      <c r="F262" s="117" t="str">
        <f t="shared" si="59"/>
        <v>NGAP</v>
      </c>
      <c r="G262" s="89"/>
      <c r="H262" s="89"/>
      <c r="I262" s="89"/>
      <c r="J262" s="89"/>
      <c r="K262" s="127"/>
      <c r="L262" s="123" t="str">
        <f t="shared" si="56"/>
        <v>OUI</v>
      </c>
      <c r="M262" s="52" t="str">
        <f t="shared" si="60"/>
        <v>OUI</v>
      </c>
      <c r="N262" s="89"/>
      <c r="O262" s="52"/>
      <c r="P262" s="52"/>
      <c r="Q262" s="52"/>
      <c r="R262" s="52"/>
      <c r="S262" s="52"/>
      <c r="T262" s="52"/>
      <c r="U262" s="52"/>
      <c r="V262" s="52"/>
      <c r="W262" s="99"/>
      <c r="X262" s="132"/>
      <c r="Y262" s="130"/>
    </row>
    <row r="263" spans="1:25" ht="18" x14ac:dyDescent="0.25">
      <c r="A263" s="87"/>
      <c r="B263" s="113"/>
      <c r="C263" s="110"/>
      <c r="D263" s="88">
        <f t="shared" si="57"/>
        <v>0</v>
      </c>
      <c r="E263" s="120">
        <f t="shared" si="58"/>
        <v>0</v>
      </c>
      <c r="F263" s="117" t="str">
        <f t="shared" si="59"/>
        <v>NGAP</v>
      </c>
      <c r="G263" s="89"/>
      <c r="H263" s="89"/>
      <c r="I263" s="89"/>
      <c r="J263" s="89"/>
      <c r="K263" s="127"/>
      <c r="L263" s="123" t="str">
        <f t="shared" ref="L263:L326" si="61">IF(COUNTIF(H263,"gynécologie"),"NON","OUI")</f>
        <v>OUI</v>
      </c>
      <c r="M263" s="52" t="str">
        <f t="shared" si="60"/>
        <v>OUI</v>
      </c>
      <c r="N263" s="89"/>
      <c r="O263" s="52"/>
      <c r="P263" s="52"/>
      <c r="Q263" s="52"/>
      <c r="R263" s="52"/>
      <c r="S263" s="52"/>
      <c r="T263" s="52"/>
      <c r="U263" s="52"/>
      <c r="V263" s="52"/>
      <c r="W263" s="99"/>
      <c r="X263" s="132"/>
      <c r="Y263" s="130"/>
    </row>
    <row r="264" spans="1:25" ht="18" x14ac:dyDescent="0.25">
      <c r="A264" s="87"/>
      <c r="B264" s="113"/>
      <c r="C264" s="110"/>
      <c r="D264" s="88">
        <f t="shared" si="57"/>
        <v>0</v>
      </c>
      <c r="E264" s="120">
        <f t="shared" si="58"/>
        <v>0</v>
      </c>
      <c r="F264" s="117" t="str">
        <f t="shared" si="59"/>
        <v>NGAP</v>
      </c>
      <c r="G264" s="89"/>
      <c r="H264" s="89"/>
      <c r="I264" s="89"/>
      <c r="J264" s="89"/>
      <c r="K264" s="127"/>
      <c r="L264" s="123" t="str">
        <f t="shared" si="61"/>
        <v>OUI</v>
      </c>
      <c r="M264" s="52" t="str">
        <f t="shared" si="60"/>
        <v>OUI</v>
      </c>
      <c r="N264" s="89"/>
      <c r="O264" s="52"/>
      <c r="P264" s="52"/>
      <c r="Q264" s="52"/>
      <c r="R264" s="52"/>
      <c r="S264" s="52"/>
      <c r="T264" s="52"/>
      <c r="U264" s="52"/>
      <c r="V264" s="52"/>
      <c r="W264" s="99"/>
      <c r="X264" s="132"/>
      <c r="Y264" s="130"/>
    </row>
    <row r="265" spans="1:25" ht="18" x14ac:dyDescent="0.25">
      <c r="A265" s="87"/>
      <c r="B265" s="113"/>
      <c r="C265" s="110"/>
      <c r="D265" s="88">
        <f t="shared" si="57"/>
        <v>0</v>
      </c>
      <c r="E265" s="120">
        <f t="shared" si="58"/>
        <v>0</v>
      </c>
      <c r="F265" s="117" t="str">
        <f t="shared" si="59"/>
        <v>NGAP</v>
      </c>
      <c r="G265" s="89"/>
      <c r="H265" s="89"/>
      <c r="I265" s="89"/>
      <c r="J265" s="89"/>
      <c r="K265" s="127"/>
      <c r="L265" s="123" t="str">
        <f t="shared" si="61"/>
        <v>OUI</v>
      </c>
      <c r="M265" s="52" t="str">
        <f t="shared" si="60"/>
        <v>OUI</v>
      </c>
      <c r="N265" s="89"/>
      <c r="O265" s="52"/>
      <c r="P265" s="52"/>
      <c r="Q265" s="52"/>
      <c r="R265" s="52"/>
      <c r="S265" s="52"/>
      <c r="T265" s="52"/>
      <c r="U265" s="52"/>
      <c r="V265" s="52"/>
      <c r="W265" s="99"/>
      <c r="X265" s="132"/>
      <c r="Y265" s="130"/>
    </row>
    <row r="266" spans="1:25" ht="18" x14ac:dyDescent="0.25">
      <c r="A266" s="87"/>
      <c r="B266" s="113"/>
      <c r="C266" s="110"/>
      <c r="D266" s="88">
        <f t="shared" si="57"/>
        <v>0</v>
      </c>
      <c r="E266" s="120">
        <f t="shared" si="58"/>
        <v>0</v>
      </c>
      <c r="F266" s="117" t="str">
        <f t="shared" si="59"/>
        <v>NGAP</v>
      </c>
      <c r="G266" s="89"/>
      <c r="H266" s="89"/>
      <c r="I266" s="89"/>
      <c r="J266" s="89"/>
      <c r="K266" s="127"/>
      <c r="L266" s="123" t="str">
        <f t="shared" si="61"/>
        <v>OUI</v>
      </c>
      <c r="M266" s="52" t="str">
        <f t="shared" si="60"/>
        <v>OUI</v>
      </c>
      <c r="N266" s="89"/>
      <c r="O266" s="52"/>
      <c r="P266" s="52"/>
      <c r="Q266" s="52"/>
      <c r="R266" s="52"/>
      <c r="S266" s="52"/>
      <c r="T266" s="52"/>
      <c r="U266" s="52"/>
      <c r="V266" s="52"/>
      <c r="W266" s="99"/>
      <c r="X266" s="132"/>
      <c r="Y266" s="130"/>
    </row>
    <row r="267" spans="1:25" ht="18" x14ac:dyDescent="0.25">
      <c r="A267" s="87"/>
      <c r="B267" s="113"/>
      <c r="C267" s="110"/>
      <c r="D267" s="88">
        <f t="shared" si="57"/>
        <v>0</v>
      </c>
      <c r="E267" s="120">
        <f t="shared" si="58"/>
        <v>0</v>
      </c>
      <c r="F267" s="117" t="str">
        <f t="shared" si="59"/>
        <v>NGAP</v>
      </c>
      <c r="G267" s="89"/>
      <c r="H267" s="89"/>
      <c r="I267" s="89"/>
      <c r="J267" s="89"/>
      <c r="K267" s="127"/>
      <c r="L267" s="123" t="str">
        <f t="shared" si="61"/>
        <v>OUI</v>
      </c>
      <c r="M267" s="52" t="str">
        <f t="shared" si="60"/>
        <v>OUI</v>
      </c>
      <c r="N267" s="89"/>
      <c r="O267" s="52"/>
      <c r="P267" s="52"/>
      <c r="Q267" s="52"/>
      <c r="R267" s="52"/>
      <c r="S267" s="52"/>
      <c r="T267" s="52"/>
      <c r="U267" s="52"/>
      <c r="V267" s="52"/>
      <c r="W267" s="99"/>
      <c r="X267" s="132"/>
      <c r="Y267" s="130"/>
    </row>
    <row r="268" spans="1:25" ht="18" x14ac:dyDescent="0.25">
      <c r="A268" s="87"/>
      <c r="B268" s="113"/>
      <c r="C268" s="110"/>
      <c r="D268" s="88">
        <f t="shared" si="57"/>
        <v>0</v>
      </c>
      <c r="E268" s="120">
        <f t="shared" si="58"/>
        <v>0</v>
      </c>
      <c r="F268" s="117" t="str">
        <f t="shared" si="59"/>
        <v>NGAP</v>
      </c>
      <c r="G268" s="89"/>
      <c r="H268" s="89"/>
      <c r="I268" s="89"/>
      <c r="J268" s="89"/>
      <c r="K268" s="127"/>
      <c r="L268" s="123" t="str">
        <f t="shared" si="61"/>
        <v>OUI</v>
      </c>
      <c r="M268" s="52" t="str">
        <f t="shared" si="60"/>
        <v>OUI</v>
      </c>
      <c r="N268" s="89"/>
      <c r="O268" s="52"/>
      <c r="P268" s="52"/>
      <c r="Q268" s="52"/>
      <c r="R268" s="52"/>
      <c r="S268" s="52"/>
      <c r="T268" s="52"/>
      <c r="U268" s="52"/>
      <c r="V268" s="52"/>
      <c r="W268" s="99"/>
      <c r="X268" s="132"/>
      <c r="Y268" s="130"/>
    </row>
    <row r="269" spans="1:25" ht="18" x14ac:dyDescent="0.25">
      <c r="A269" s="87"/>
      <c r="B269" s="113"/>
      <c r="C269" s="110"/>
      <c r="D269" s="88">
        <f t="shared" si="57"/>
        <v>0</v>
      </c>
      <c r="E269" s="120">
        <f t="shared" si="58"/>
        <v>0</v>
      </c>
      <c r="F269" s="117" t="str">
        <f t="shared" si="59"/>
        <v>NGAP</v>
      </c>
      <c r="G269" s="89"/>
      <c r="H269" s="89"/>
      <c r="I269" s="89"/>
      <c r="J269" s="89"/>
      <c r="K269" s="127"/>
      <c r="L269" s="123" t="str">
        <f t="shared" si="61"/>
        <v>OUI</v>
      </c>
      <c r="M269" s="52" t="str">
        <f t="shared" si="60"/>
        <v>OUI</v>
      </c>
      <c r="N269" s="89"/>
      <c r="O269" s="52"/>
      <c r="P269" s="52"/>
      <c r="Q269" s="52"/>
      <c r="R269" s="52"/>
      <c r="S269" s="52"/>
      <c r="T269" s="52"/>
      <c r="U269" s="52"/>
      <c r="V269" s="52"/>
      <c r="W269" s="99"/>
      <c r="X269" s="132"/>
      <c r="Y269" s="130"/>
    </row>
    <row r="270" spans="1:25" ht="18" x14ac:dyDescent="0.25">
      <c r="A270" s="87"/>
      <c r="B270" s="113"/>
      <c r="C270" s="110"/>
      <c r="D270" s="88">
        <f t="shared" si="57"/>
        <v>0</v>
      </c>
      <c r="E270" s="120">
        <f t="shared" si="58"/>
        <v>0</v>
      </c>
      <c r="F270" s="117" t="str">
        <f t="shared" si="59"/>
        <v>NGAP</v>
      </c>
      <c r="G270" s="89"/>
      <c r="H270" s="89"/>
      <c r="I270" s="89"/>
      <c r="J270" s="89"/>
      <c r="K270" s="127"/>
      <c r="L270" s="123" t="str">
        <f t="shared" si="61"/>
        <v>OUI</v>
      </c>
      <c r="M270" s="52" t="str">
        <f t="shared" si="60"/>
        <v>OUI</v>
      </c>
      <c r="N270" s="89"/>
      <c r="O270" s="52"/>
      <c r="P270" s="52"/>
      <c r="Q270" s="52"/>
      <c r="R270" s="52"/>
      <c r="S270" s="52"/>
      <c r="T270" s="52"/>
      <c r="U270" s="52"/>
      <c r="V270" s="52"/>
      <c r="W270" s="99"/>
      <c r="X270" s="132"/>
      <c r="Y270" s="130"/>
    </row>
    <row r="271" spans="1:25" ht="18" x14ac:dyDescent="0.25">
      <c r="A271" s="87"/>
      <c r="B271" s="113"/>
      <c r="C271" s="110"/>
      <c r="D271" s="88">
        <f t="shared" si="57"/>
        <v>0</v>
      </c>
      <c r="E271" s="120">
        <f t="shared" si="58"/>
        <v>0</v>
      </c>
      <c r="F271" s="117" t="str">
        <f t="shared" si="59"/>
        <v>NGAP</v>
      </c>
      <c r="G271" s="89"/>
      <c r="H271" s="89"/>
      <c r="I271" s="89"/>
      <c r="J271" s="89"/>
      <c r="K271" s="127"/>
      <c r="L271" s="123" t="str">
        <f t="shared" si="61"/>
        <v>OUI</v>
      </c>
      <c r="M271" s="52" t="str">
        <f t="shared" si="60"/>
        <v>OUI</v>
      </c>
      <c r="N271" s="89"/>
      <c r="O271" s="52"/>
      <c r="P271" s="52"/>
      <c r="Q271" s="52"/>
      <c r="R271" s="52"/>
      <c r="S271" s="52"/>
      <c r="T271" s="52"/>
      <c r="U271" s="52"/>
      <c r="V271" s="52"/>
      <c r="W271" s="99"/>
      <c r="X271" s="132"/>
      <c r="Y271" s="130"/>
    </row>
    <row r="272" spans="1:25" ht="18" x14ac:dyDescent="0.25">
      <c r="A272" s="87"/>
      <c r="B272" s="113"/>
      <c r="C272" s="110"/>
      <c r="D272" s="88">
        <f t="shared" si="57"/>
        <v>0</v>
      </c>
      <c r="E272" s="120">
        <f t="shared" si="58"/>
        <v>0</v>
      </c>
      <c r="F272" s="117" t="str">
        <f t="shared" si="59"/>
        <v>NGAP</v>
      </c>
      <c r="G272" s="89"/>
      <c r="H272" s="89"/>
      <c r="I272" s="89"/>
      <c r="J272" s="89"/>
      <c r="K272" s="127"/>
      <c r="L272" s="123" t="str">
        <f t="shared" si="61"/>
        <v>OUI</v>
      </c>
      <c r="M272" s="52" t="str">
        <f t="shared" si="60"/>
        <v>OUI</v>
      </c>
      <c r="N272" s="89"/>
      <c r="O272" s="52"/>
      <c r="P272" s="52"/>
      <c r="Q272" s="52"/>
      <c r="R272" s="52"/>
      <c r="S272" s="52"/>
      <c r="T272" s="52"/>
      <c r="U272" s="52"/>
      <c r="V272" s="52"/>
      <c r="W272" s="99"/>
      <c r="X272" s="132"/>
      <c r="Y272" s="130"/>
    </row>
    <row r="273" spans="1:25" ht="18" x14ac:dyDescent="0.25">
      <c r="A273" s="87"/>
      <c r="B273" s="113"/>
      <c r="C273" s="110"/>
      <c r="D273" s="88">
        <f t="shared" si="57"/>
        <v>0</v>
      </c>
      <c r="E273" s="120">
        <f t="shared" si="58"/>
        <v>0</v>
      </c>
      <c r="F273" s="117" t="str">
        <f t="shared" si="59"/>
        <v>NGAP</v>
      </c>
      <c r="G273" s="89"/>
      <c r="H273" s="89"/>
      <c r="I273" s="89"/>
      <c r="J273" s="89"/>
      <c r="K273" s="127"/>
      <c r="L273" s="123" t="str">
        <f t="shared" si="61"/>
        <v>OUI</v>
      </c>
      <c r="M273" s="52" t="str">
        <f t="shared" si="60"/>
        <v>OUI</v>
      </c>
      <c r="N273" s="89"/>
      <c r="O273" s="52"/>
      <c r="P273" s="52"/>
      <c r="Q273" s="52"/>
      <c r="R273" s="52"/>
      <c r="S273" s="52"/>
      <c r="T273" s="52"/>
      <c r="U273" s="52"/>
      <c r="V273" s="52"/>
      <c r="W273" s="99"/>
      <c r="X273" s="132"/>
      <c r="Y273" s="130"/>
    </row>
    <row r="274" spans="1:25" ht="18" x14ac:dyDescent="0.25">
      <c r="A274" s="87"/>
      <c r="B274" s="113"/>
      <c r="C274" s="110"/>
      <c r="D274" s="88">
        <f t="shared" si="57"/>
        <v>0</v>
      </c>
      <c r="E274" s="120">
        <f t="shared" si="58"/>
        <v>0</v>
      </c>
      <c r="F274" s="117" t="str">
        <f t="shared" si="59"/>
        <v>NGAP</v>
      </c>
      <c r="G274" s="89"/>
      <c r="H274" s="89"/>
      <c r="I274" s="89"/>
      <c r="J274" s="89"/>
      <c r="K274" s="127"/>
      <c r="L274" s="123" t="str">
        <f t="shared" si="61"/>
        <v>OUI</v>
      </c>
      <c r="M274" s="52" t="str">
        <f t="shared" si="60"/>
        <v>OUI</v>
      </c>
      <c r="N274" s="89"/>
      <c r="O274" s="52"/>
      <c r="P274" s="52"/>
      <c r="Q274" s="52"/>
      <c r="R274" s="52"/>
      <c r="S274" s="52"/>
      <c r="T274" s="52"/>
      <c r="U274" s="52"/>
      <c r="V274" s="52"/>
      <c r="W274" s="99"/>
      <c r="X274" s="132"/>
      <c r="Y274" s="130"/>
    </row>
    <row r="275" spans="1:25" ht="18" x14ac:dyDescent="0.25">
      <c r="A275" s="87"/>
      <c r="B275" s="113"/>
      <c r="C275" s="110"/>
      <c r="D275" s="88">
        <f t="shared" si="57"/>
        <v>0</v>
      </c>
      <c r="E275" s="120">
        <f t="shared" si="58"/>
        <v>0</v>
      </c>
      <c r="F275" s="117" t="str">
        <f t="shared" si="59"/>
        <v>NGAP</v>
      </c>
      <c r="G275" s="89"/>
      <c r="H275" s="89"/>
      <c r="I275" s="89"/>
      <c r="J275" s="89"/>
      <c r="K275" s="127"/>
      <c r="L275" s="123" t="str">
        <f t="shared" si="61"/>
        <v>OUI</v>
      </c>
      <c r="M275" s="52" t="str">
        <f t="shared" si="60"/>
        <v>OUI</v>
      </c>
      <c r="N275" s="89"/>
      <c r="O275" s="52"/>
      <c r="P275" s="52"/>
      <c r="Q275" s="52"/>
      <c r="R275" s="52"/>
      <c r="S275" s="52"/>
      <c r="T275" s="52"/>
      <c r="U275" s="52"/>
      <c r="V275" s="52"/>
      <c r="W275" s="99"/>
      <c r="X275" s="132"/>
      <c r="Y275" s="130"/>
    </row>
    <row r="276" spans="1:25" ht="18" x14ac:dyDescent="0.25">
      <c r="A276" s="87"/>
      <c r="B276" s="113"/>
      <c r="C276" s="110"/>
      <c r="D276" s="88">
        <f t="shared" si="57"/>
        <v>0</v>
      </c>
      <c r="E276" s="120">
        <f t="shared" si="58"/>
        <v>0</v>
      </c>
      <c r="F276" s="117" t="str">
        <f t="shared" si="59"/>
        <v>NGAP</v>
      </c>
      <c r="G276" s="89"/>
      <c r="H276" s="89"/>
      <c r="I276" s="89"/>
      <c r="J276" s="89"/>
      <c r="K276" s="127"/>
      <c r="L276" s="123" t="str">
        <f t="shared" si="61"/>
        <v>OUI</v>
      </c>
      <c r="M276" s="52" t="str">
        <f t="shared" si="60"/>
        <v>OUI</v>
      </c>
      <c r="N276" s="89"/>
      <c r="O276" s="52"/>
      <c r="P276" s="52"/>
      <c r="Q276" s="52"/>
      <c r="R276" s="52"/>
      <c r="S276" s="52"/>
      <c r="T276" s="52"/>
      <c r="U276" s="52"/>
      <c r="V276" s="52"/>
      <c r="W276" s="99"/>
      <c r="X276" s="132"/>
      <c r="Y276" s="130"/>
    </row>
    <row r="277" spans="1:25" ht="18" x14ac:dyDescent="0.25">
      <c r="A277" s="87"/>
      <c r="B277" s="113"/>
      <c r="C277" s="110"/>
      <c r="D277" s="88">
        <f t="shared" si="57"/>
        <v>0</v>
      </c>
      <c r="E277" s="120">
        <f t="shared" si="58"/>
        <v>0</v>
      </c>
      <c r="F277" s="117" t="str">
        <f t="shared" si="59"/>
        <v>NGAP</v>
      </c>
      <c r="G277" s="89"/>
      <c r="H277" s="89"/>
      <c r="I277" s="89"/>
      <c r="J277" s="89"/>
      <c r="K277" s="127"/>
      <c r="L277" s="123" t="str">
        <f t="shared" si="61"/>
        <v>OUI</v>
      </c>
      <c r="M277" s="52" t="str">
        <f t="shared" si="60"/>
        <v>OUI</v>
      </c>
      <c r="N277" s="89"/>
      <c r="O277" s="52"/>
      <c r="P277" s="52"/>
      <c r="Q277" s="52"/>
      <c r="R277" s="52"/>
      <c r="S277" s="52"/>
      <c r="T277" s="52"/>
      <c r="U277" s="52"/>
      <c r="V277" s="52"/>
      <c r="W277" s="99"/>
      <c r="X277" s="132"/>
      <c r="Y277" s="130"/>
    </row>
    <row r="278" spans="1:25" ht="18" x14ac:dyDescent="0.25">
      <c r="A278" s="87"/>
      <c r="B278" s="113"/>
      <c r="C278" s="110"/>
      <c r="D278" s="88">
        <f t="shared" si="57"/>
        <v>0</v>
      </c>
      <c r="E278" s="120">
        <f t="shared" si="58"/>
        <v>0</v>
      </c>
      <c r="F278" s="117" t="str">
        <f t="shared" si="59"/>
        <v>NGAP</v>
      </c>
      <c r="G278" s="89"/>
      <c r="H278" s="89"/>
      <c r="I278" s="89"/>
      <c r="J278" s="89"/>
      <c r="K278" s="127"/>
      <c r="L278" s="123" t="str">
        <f t="shared" si="61"/>
        <v>OUI</v>
      </c>
      <c r="M278" s="52" t="str">
        <f t="shared" si="60"/>
        <v>OUI</v>
      </c>
      <c r="N278" s="89"/>
      <c r="O278" s="52"/>
      <c r="P278" s="52"/>
      <c r="Q278" s="52"/>
      <c r="R278" s="52"/>
      <c r="S278" s="52"/>
      <c r="T278" s="52"/>
      <c r="U278" s="52"/>
      <c r="V278" s="52"/>
      <c r="W278" s="99"/>
      <c r="X278" s="132"/>
      <c r="Y278" s="130"/>
    </row>
    <row r="279" spans="1:25" ht="18" x14ac:dyDescent="0.25">
      <c r="A279" s="87"/>
      <c r="B279" s="113"/>
      <c r="C279" s="110"/>
      <c r="D279" s="88">
        <f t="shared" si="57"/>
        <v>0</v>
      </c>
      <c r="E279" s="120">
        <f t="shared" si="58"/>
        <v>0</v>
      </c>
      <c r="F279" s="117" t="str">
        <f t="shared" si="59"/>
        <v>NGAP</v>
      </c>
      <c r="G279" s="89"/>
      <c r="H279" s="89"/>
      <c r="I279" s="89"/>
      <c r="J279" s="89"/>
      <c r="K279" s="127"/>
      <c r="L279" s="123" t="str">
        <f t="shared" si="61"/>
        <v>OUI</v>
      </c>
      <c r="M279" s="52" t="str">
        <f t="shared" si="60"/>
        <v>OUI</v>
      </c>
      <c r="N279" s="89"/>
      <c r="O279" s="52"/>
      <c r="P279" s="52"/>
      <c r="Q279" s="52"/>
      <c r="R279" s="52"/>
      <c r="S279" s="52"/>
      <c r="T279" s="52"/>
      <c r="U279" s="52"/>
      <c r="V279" s="52"/>
      <c r="W279" s="99"/>
      <c r="X279" s="132"/>
      <c r="Y279" s="130"/>
    </row>
    <row r="280" spans="1:25" ht="18" x14ac:dyDescent="0.25">
      <c r="A280" s="87"/>
      <c r="B280" s="113"/>
      <c r="C280" s="110"/>
      <c r="D280" s="88">
        <f t="shared" si="57"/>
        <v>0</v>
      </c>
      <c r="E280" s="120">
        <f t="shared" si="58"/>
        <v>0</v>
      </c>
      <c r="F280" s="117" t="str">
        <f t="shared" si="59"/>
        <v>NGAP</v>
      </c>
      <c r="G280" s="89"/>
      <c r="H280" s="89"/>
      <c r="I280" s="89"/>
      <c r="J280" s="89"/>
      <c r="K280" s="127"/>
      <c r="L280" s="123" t="str">
        <f t="shared" si="61"/>
        <v>OUI</v>
      </c>
      <c r="M280" s="52" t="str">
        <f t="shared" si="60"/>
        <v>OUI</v>
      </c>
      <c r="N280" s="89"/>
      <c r="O280" s="52"/>
      <c r="P280" s="52"/>
      <c r="Q280" s="52"/>
      <c r="R280" s="52"/>
      <c r="S280" s="52"/>
      <c r="T280" s="52"/>
      <c r="U280" s="52"/>
      <c r="V280" s="52"/>
      <c r="W280" s="99"/>
      <c r="X280" s="132"/>
      <c r="Y280" s="130"/>
    </row>
    <row r="281" spans="1:25" ht="18" x14ac:dyDescent="0.25">
      <c r="A281" s="87"/>
      <c r="B281" s="113"/>
      <c r="C281" s="110"/>
      <c r="D281" s="88">
        <f t="shared" si="57"/>
        <v>0</v>
      </c>
      <c r="E281" s="120">
        <f t="shared" si="58"/>
        <v>0</v>
      </c>
      <c r="F281" s="117" t="str">
        <f t="shared" si="59"/>
        <v>NGAP</v>
      </c>
      <c r="G281" s="89"/>
      <c r="H281" s="89"/>
      <c r="I281" s="89"/>
      <c r="J281" s="89"/>
      <c r="K281" s="127"/>
      <c r="L281" s="123" t="str">
        <f t="shared" si="61"/>
        <v>OUI</v>
      </c>
      <c r="M281" s="52" t="str">
        <f t="shared" si="60"/>
        <v>OUI</v>
      </c>
      <c r="N281" s="89"/>
      <c r="O281" s="52"/>
      <c r="P281" s="52"/>
      <c r="Q281" s="52"/>
      <c r="R281" s="52"/>
      <c r="S281" s="52"/>
      <c r="T281" s="52"/>
      <c r="U281" s="52"/>
      <c r="V281" s="52"/>
      <c r="W281" s="99"/>
      <c r="X281" s="132"/>
      <c r="Y281" s="130"/>
    </row>
    <row r="282" spans="1:25" ht="18" x14ac:dyDescent="0.25">
      <c r="A282" s="87"/>
      <c r="B282" s="113"/>
      <c r="C282" s="110"/>
      <c r="D282" s="88">
        <f t="shared" si="57"/>
        <v>0</v>
      </c>
      <c r="E282" s="120">
        <f t="shared" si="58"/>
        <v>0</v>
      </c>
      <c r="F282" s="117" t="str">
        <f t="shared" si="59"/>
        <v>NGAP</v>
      </c>
      <c r="G282" s="89"/>
      <c r="H282" s="89"/>
      <c r="I282" s="89"/>
      <c r="J282" s="89"/>
      <c r="K282" s="127"/>
      <c r="L282" s="123" t="str">
        <f t="shared" si="61"/>
        <v>OUI</v>
      </c>
      <c r="M282" s="52" t="str">
        <f t="shared" si="60"/>
        <v>OUI</v>
      </c>
      <c r="N282" s="89"/>
      <c r="O282" s="52"/>
      <c r="P282" s="52"/>
      <c r="Q282" s="52"/>
      <c r="R282" s="52"/>
      <c r="S282" s="52"/>
      <c r="T282" s="52"/>
      <c r="U282" s="52"/>
      <c r="V282" s="52"/>
      <c r="W282" s="99"/>
      <c r="X282" s="132"/>
      <c r="Y282" s="130"/>
    </row>
    <row r="283" spans="1:25" ht="18" x14ac:dyDescent="0.25">
      <c r="A283" s="87"/>
      <c r="B283" s="113"/>
      <c r="C283" s="110"/>
      <c r="D283" s="88">
        <f t="shared" si="57"/>
        <v>0</v>
      </c>
      <c r="E283" s="120">
        <f t="shared" si="58"/>
        <v>0</v>
      </c>
      <c r="F283" s="117" t="str">
        <f t="shared" si="59"/>
        <v>NGAP</v>
      </c>
      <c r="G283" s="89"/>
      <c r="H283" s="89"/>
      <c r="I283" s="89"/>
      <c r="J283" s="89"/>
      <c r="K283" s="127"/>
      <c r="L283" s="123" t="str">
        <f t="shared" si="61"/>
        <v>OUI</v>
      </c>
      <c r="M283" s="52" t="str">
        <f t="shared" si="60"/>
        <v>OUI</v>
      </c>
      <c r="N283" s="89"/>
      <c r="O283" s="52"/>
      <c r="P283" s="52"/>
      <c r="Q283" s="52"/>
      <c r="R283" s="52"/>
      <c r="S283" s="52"/>
      <c r="T283" s="52"/>
      <c r="U283" s="52"/>
      <c r="V283" s="52"/>
      <c r="W283" s="99"/>
      <c r="X283" s="132"/>
      <c r="Y283" s="130"/>
    </row>
    <row r="284" spans="1:25" ht="18" x14ac:dyDescent="0.25">
      <c r="A284" s="87"/>
      <c r="B284" s="113"/>
      <c r="C284" s="110"/>
      <c r="D284" s="88">
        <f t="shared" si="57"/>
        <v>0</v>
      </c>
      <c r="E284" s="120">
        <f t="shared" si="58"/>
        <v>0</v>
      </c>
      <c r="F284" s="117" t="str">
        <f t="shared" si="59"/>
        <v>NGAP</v>
      </c>
      <c r="G284" s="89"/>
      <c r="H284" s="89"/>
      <c r="I284" s="89"/>
      <c r="J284" s="89"/>
      <c r="K284" s="127"/>
      <c r="L284" s="123" t="str">
        <f t="shared" si="61"/>
        <v>OUI</v>
      </c>
      <c r="M284" s="52" t="str">
        <f t="shared" si="60"/>
        <v>OUI</v>
      </c>
      <c r="N284" s="89"/>
      <c r="O284" s="52"/>
      <c r="P284" s="52"/>
      <c r="Q284" s="52"/>
      <c r="R284" s="52"/>
      <c r="S284" s="52"/>
      <c r="T284" s="52"/>
      <c r="U284" s="52"/>
      <c r="V284" s="52"/>
      <c r="W284" s="99"/>
      <c r="X284" s="132"/>
      <c r="Y284" s="130"/>
    </row>
    <row r="285" spans="1:25" ht="18" x14ac:dyDescent="0.25">
      <c r="A285" s="87"/>
      <c r="B285" s="113"/>
      <c r="C285" s="110"/>
      <c r="D285" s="88">
        <f t="shared" si="57"/>
        <v>0</v>
      </c>
      <c r="E285" s="120">
        <f t="shared" si="58"/>
        <v>0</v>
      </c>
      <c r="F285" s="117" t="str">
        <f t="shared" si="59"/>
        <v>NGAP</v>
      </c>
      <c r="G285" s="89"/>
      <c r="H285" s="89"/>
      <c r="I285" s="89"/>
      <c r="J285" s="89"/>
      <c r="K285" s="127"/>
      <c r="L285" s="123" t="str">
        <f t="shared" si="61"/>
        <v>OUI</v>
      </c>
      <c r="M285" s="52" t="str">
        <f t="shared" si="60"/>
        <v>OUI</v>
      </c>
      <c r="N285" s="89"/>
      <c r="O285" s="52"/>
      <c r="P285" s="52"/>
      <c r="Q285" s="52"/>
      <c r="R285" s="52"/>
      <c r="S285" s="52"/>
      <c r="T285" s="52"/>
      <c r="U285" s="52"/>
      <c r="V285" s="52"/>
      <c r="W285" s="99"/>
      <c r="X285" s="132"/>
      <c r="Y285" s="130"/>
    </row>
    <row r="286" spans="1:25" ht="18" x14ac:dyDescent="0.25">
      <c r="A286" s="87"/>
      <c r="B286" s="113"/>
      <c r="C286" s="110"/>
      <c r="D286" s="88">
        <f t="shared" si="57"/>
        <v>0</v>
      </c>
      <c r="E286" s="120">
        <f t="shared" si="58"/>
        <v>0</v>
      </c>
      <c r="F286" s="117" t="str">
        <f t="shared" si="59"/>
        <v>NGAP</v>
      </c>
      <c r="G286" s="89"/>
      <c r="H286" s="89"/>
      <c r="I286" s="89"/>
      <c r="J286" s="89"/>
      <c r="K286" s="127"/>
      <c r="L286" s="123" t="str">
        <f t="shared" si="61"/>
        <v>OUI</v>
      </c>
      <c r="M286" s="52" t="str">
        <f t="shared" si="60"/>
        <v>OUI</v>
      </c>
      <c r="N286" s="89"/>
      <c r="O286" s="52"/>
      <c r="P286" s="52"/>
      <c r="Q286" s="52"/>
      <c r="R286" s="52"/>
      <c r="S286" s="52"/>
      <c r="T286" s="52"/>
      <c r="U286" s="52"/>
      <c r="V286" s="52"/>
      <c r="W286" s="99"/>
      <c r="X286" s="132"/>
      <c r="Y286" s="130"/>
    </row>
    <row r="287" spans="1:25" ht="18" x14ac:dyDescent="0.25">
      <c r="A287" s="87"/>
      <c r="B287" s="113"/>
      <c r="C287" s="110"/>
      <c r="D287" s="88">
        <f t="shared" si="57"/>
        <v>0</v>
      </c>
      <c r="E287" s="120">
        <f t="shared" si="58"/>
        <v>0</v>
      </c>
      <c r="F287" s="117" t="str">
        <f t="shared" si="59"/>
        <v>NGAP</v>
      </c>
      <c r="G287" s="89"/>
      <c r="H287" s="89"/>
      <c r="I287" s="89"/>
      <c r="J287" s="89"/>
      <c r="K287" s="127"/>
      <c r="L287" s="123" t="str">
        <f t="shared" si="61"/>
        <v>OUI</v>
      </c>
      <c r="M287" s="52" t="str">
        <f t="shared" si="60"/>
        <v>OUI</v>
      </c>
      <c r="N287" s="89"/>
      <c r="O287" s="52"/>
      <c r="P287" s="52"/>
      <c r="Q287" s="52"/>
      <c r="R287" s="52"/>
      <c r="S287" s="52"/>
      <c r="T287" s="52"/>
      <c r="U287" s="52"/>
      <c r="V287" s="52"/>
      <c r="W287" s="99"/>
      <c r="X287" s="132"/>
      <c r="Y287" s="130"/>
    </row>
    <row r="288" spans="1:25" ht="18" x14ac:dyDescent="0.25">
      <c r="A288" s="87"/>
      <c r="B288" s="113"/>
      <c r="C288" s="110"/>
      <c r="D288" s="88">
        <f t="shared" si="57"/>
        <v>0</v>
      </c>
      <c r="E288" s="120">
        <f t="shared" si="58"/>
        <v>0</v>
      </c>
      <c r="F288" s="117" t="str">
        <f t="shared" si="59"/>
        <v>NGAP</v>
      </c>
      <c r="G288" s="89"/>
      <c r="H288" s="89"/>
      <c r="I288" s="89"/>
      <c r="J288" s="89"/>
      <c r="K288" s="127"/>
      <c r="L288" s="123" t="str">
        <f t="shared" si="61"/>
        <v>OUI</v>
      </c>
      <c r="M288" s="52" t="str">
        <f t="shared" si="60"/>
        <v>OUI</v>
      </c>
      <c r="N288" s="89"/>
      <c r="O288" s="52"/>
      <c r="P288" s="52"/>
      <c r="Q288" s="52"/>
      <c r="R288" s="52"/>
      <c r="S288" s="52"/>
      <c r="T288" s="52"/>
      <c r="U288" s="52"/>
      <c r="V288" s="52"/>
      <c r="W288" s="99"/>
      <c r="X288" s="132"/>
      <c r="Y288" s="130"/>
    </row>
    <row r="289" spans="1:25" ht="18" x14ac:dyDescent="0.25">
      <c r="A289" s="87"/>
      <c r="B289" s="113"/>
      <c r="C289" s="110"/>
      <c r="D289" s="88">
        <f t="shared" si="57"/>
        <v>0</v>
      </c>
      <c r="E289" s="120">
        <f t="shared" si="58"/>
        <v>0</v>
      </c>
      <c r="F289" s="117" t="str">
        <f t="shared" si="59"/>
        <v>NGAP</v>
      </c>
      <c r="G289" s="89"/>
      <c r="H289" s="89"/>
      <c r="I289" s="89"/>
      <c r="J289" s="89"/>
      <c r="K289" s="127"/>
      <c r="L289" s="123" t="str">
        <f t="shared" si="61"/>
        <v>OUI</v>
      </c>
      <c r="M289" s="52" t="str">
        <f t="shared" si="60"/>
        <v>OUI</v>
      </c>
      <c r="N289" s="89"/>
      <c r="O289" s="52"/>
      <c r="P289" s="52"/>
      <c r="Q289" s="52"/>
      <c r="R289" s="52"/>
      <c r="S289" s="52"/>
      <c r="T289" s="52"/>
      <c r="U289" s="52"/>
      <c r="V289" s="52"/>
      <c r="W289" s="99"/>
      <c r="X289" s="132"/>
      <c r="Y289" s="130"/>
    </row>
    <row r="290" spans="1:25" ht="18" x14ac:dyDescent="0.25">
      <c r="A290" s="87"/>
      <c r="B290" s="113"/>
      <c r="C290" s="110"/>
      <c r="D290" s="88">
        <f t="shared" si="57"/>
        <v>0</v>
      </c>
      <c r="E290" s="120">
        <f t="shared" si="58"/>
        <v>0</v>
      </c>
      <c r="F290" s="117" t="str">
        <f t="shared" si="59"/>
        <v>NGAP</v>
      </c>
      <c r="G290" s="89"/>
      <c r="H290" s="89"/>
      <c r="I290" s="89"/>
      <c r="J290" s="89"/>
      <c r="K290" s="127"/>
      <c r="L290" s="123" t="str">
        <f t="shared" si="61"/>
        <v>OUI</v>
      </c>
      <c r="M290" s="52" t="str">
        <f t="shared" si="60"/>
        <v>OUI</v>
      </c>
      <c r="N290" s="89"/>
      <c r="O290" s="52"/>
      <c r="P290" s="52"/>
      <c r="Q290" s="52"/>
      <c r="R290" s="52"/>
      <c r="S290" s="52"/>
      <c r="T290" s="52"/>
      <c r="U290" s="52"/>
      <c r="V290" s="52"/>
      <c r="W290" s="99"/>
      <c r="X290" s="132"/>
      <c r="Y290" s="130"/>
    </row>
    <row r="291" spans="1:25" ht="18" x14ac:dyDescent="0.25">
      <c r="A291" s="87"/>
      <c r="B291" s="113"/>
      <c r="C291" s="110"/>
      <c r="D291" s="88">
        <f t="shared" si="57"/>
        <v>0</v>
      </c>
      <c r="E291" s="120">
        <f t="shared" si="58"/>
        <v>0</v>
      </c>
      <c r="F291" s="117" t="str">
        <f t="shared" si="59"/>
        <v>NGAP</v>
      </c>
      <c r="G291" s="89"/>
      <c r="H291" s="89"/>
      <c r="I291" s="89"/>
      <c r="J291" s="89"/>
      <c r="K291" s="127"/>
      <c r="L291" s="123" t="str">
        <f t="shared" si="61"/>
        <v>OUI</v>
      </c>
      <c r="M291" s="52" t="str">
        <f t="shared" si="60"/>
        <v>OUI</v>
      </c>
      <c r="N291" s="89"/>
      <c r="O291" s="52"/>
      <c r="P291" s="52"/>
      <c r="Q291" s="52"/>
      <c r="R291" s="52"/>
      <c r="S291" s="52"/>
      <c r="T291" s="52"/>
      <c r="U291" s="52"/>
      <c r="V291" s="52"/>
      <c r="W291" s="99"/>
      <c r="X291" s="132"/>
      <c r="Y291" s="130"/>
    </row>
    <row r="292" spans="1:25" ht="18" x14ac:dyDescent="0.25">
      <c r="A292" s="87"/>
      <c r="B292" s="113"/>
      <c r="C292" s="110"/>
      <c r="D292" s="88">
        <f t="shared" si="57"/>
        <v>0</v>
      </c>
      <c r="E292" s="120">
        <f t="shared" si="58"/>
        <v>0</v>
      </c>
      <c r="F292" s="117" t="str">
        <f t="shared" si="59"/>
        <v>NGAP</v>
      </c>
      <c r="G292" s="89"/>
      <c r="H292" s="89"/>
      <c r="I292" s="89"/>
      <c r="J292" s="89"/>
      <c r="K292" s="127"/>
      <c r="L292" s="123" t="str">
        <f t="shared" si="61"/>
        <v>OUI</v>
      </c>
      <c r="M292" s="52" t="str">
        <f t="shared" si="60"/>
        <v>OUI</v>
      </c>
      <c r="N292" s="89"/>
      <c r="O292" s="52"/>
      <c r="P292" s="52"/>
      <c r="Q292" s="52"/>
      <c r="R292" s="52"/>
      <c r="S292" s="52"/>
      <c r="T292" s="52"/>
      <c r="U292" s="52"/>
      <c r="V292" s="52"/>
      <c r="W292" s="99"/>
      <c r="X292" s="132"/>
      <c r="Y292" s="130"/>
    </row>
    <row r="293" spans="1:25" ht="18" x14ac:dyDescent="0.25">
      <c r="A293" s="87"/>
      <c r="B293" s="113"/>
      <c r="C293" s="110"/>
      <c r="D293" s="88">
        <f t="shared" si="57"/>
        <v>0</v>
      </c>
      <c r="E293" s="120">
        <f t="shared" si="58"/>
        <v>0</v>
      </c>
      <c r="F293" s="117" t="str">
        <f t="shared" si="59"/>
        <v>NGAP</v>
      </c>
      <c r="G293" s="89"/>
      <c r="H293" s="89"/>
      <c r="I293" s="89"/>
      <c r="J293" s="89"/>
      <c r="K293" s="127"/>
      <c r="L293" s="123" t="str">
        <f t="shared" si="61"/>
        <v>OUI</v>
      </c>
      <c r="M293" s="52" t="str">
        <f t="shared" si="60"/>
        <v>OUI</v>
      </c>
      <c r="N293" s="89"/>
      <c r="O293" s="52"/>
      <c r="P293" s="52"/>
      <c r="Q293" s="52"/>
      <c r="R293" s="52"/>
      <c r="S293" s="52"/>
      <c r="T293" s="52"/>
      <c r="U293" s="52"/>
      <c r="V293" s="52"/>
      <c r="W293" s="99"/>
      <c r="X293" s="132"/>
      <c r="Y293" s="130"/>
    </row>
    <row r="294" spans="1:25" ht="18" x14ac:dyDescent="0.25">
      <c r="A294" s="87"/>
      <c r="B294" s="113"/>
      <c r="C294" s="110"/>
      <c r="D294" s="88">
        <f t="shared" si="57"/>
        <v>0</v>
      </c>
      <c r="E294" s="120">
        <f t="shared" si="58"/>
        <v>0</v>
      </c>
      <c r="F294" s="117" t="str">
        <f t="shared" si="59"/>
        <v>NGAP</v>
      </c>
      <c r="G294" s="89"/>
      <c r="H294" s="89"/>
      <c r="I294" s="89"/>
      <c r="J294" s="89"/>
      <c r="K294" s="127"/>
      <c r="L294" s="123" t="str">
        <f t="shared" si="61"/>
        <v>OUI</v>
      </c>
      <c r="M294" s="52" t="str">
        <f t="shared" si="60"/>
        <v>OUI</v>
      </c>
      <c r="N294" s="89"/>
      <c r="O294" s="52"/>
      <c r="P294" s="52"/>
      <c r="Q294" s="52"/>
      <c r="R294" s="52"/>
      <c r="S294" s="52"/>
      <c r="T294" s="52"/>
      <c r="U294" s="52"/>
      <c r="V294" s="52"/>
      <c r="W294" s="99"/>
      <c r="X294" s="132"/>
      <c r="Y294" s="130"/>
    </row>
    <row r="295" spans="1:25" ht="18" x14ac:dyDescent="0.25">
      <c r="A295" s="87"/>
      <c r="B295" s="113"/>
      <c r="C295" s="110"/>
      <c r="D295" s="88">
        <f t="shared" si="57"/>
        <v>0</v>
      </c>
      <c r="E295" s="120">
        <f t="shared" si="58"/>
        <v>0</v>
      </c>
      <c r="F295" s="117" t="str">
        <f t="shared" si="59"/>
        <v>NGAP</v>
      </c>
      <c r="G295" s="89"/>
      <c r="H295" s="89"/>
      <c r="I295" s="89"/>
      <c r="J295" s="89"/>
      <c r="K295" s="127"/>
      <c r="L295" s="123" t="str">
        <f t="shared" si="61"/>
        <v>OUI</v>
      </c>
      <c r="M295" s="52" t="str">
        <f t="shared" si="60"/>
        <v>OUI</v>
      </c>
      <c r="N295" s="89"/>
      <c r="O295" s="52"/>
      <c r="P295" s="52"/>
      <c r="Q295" s="52"/>
      <c r="R295" s="52"/>
      <c r="S295" s="52"/>
      <c r="T295" s="52"/>
      <c r="U295" s="52"/>
      <c r="V295" s="52"/>
      <c r="W295" s="99"/>
      <c r="X295" s="132"/>
      <c r="Y295" s="130"/>
    </row>
    <row r="296" spans="1:25" ht="18" x14ac:dyDescent="0.25">
      <c r="A296" s="87"/>
      <c r="B296" s="113"/>
      <c r="C296" s="110"/>
      <c r="D296" s="88">
        <f t="shared" si="57"/>
        <v>0</v>
      </c>
      <c r="E296" s="120">
        <f t="shared" si="58"/>
        <v>0</v>
      </c>
      <c r="F296" s="117" t="str">
        <f t="shared" si="59"/>
        <v>NGAP</v>
      </c>
      <c r="G296" s="89"/>
      <c r="H296" s="89"/>
      <c r="I296" s="89"/>
      <c r="J296" s="89"/>
      <c r="K296" s="127"/>
      <c r="L296" s="123" t="str">
        <f t="shared" si="61"/>
        <v>OUI</v>
      </c>
      <c r="M296" s="52" t="str">
        <f t="shared" si="60"/>
        <v>OUI</v>
      </c>
      <c r="N296" s="89"/>
      <c r="O296" s="52"/>
      <c r="P296" s="52"/>
      <c r="Q296" s="52"/>
      <c r="R296" s="52"/>
      <c r="S296" s="52"/>
      <c r="T296" s="52"/>
      <c r="U296" s="52"/>
      <c r="V296" s="52"/>
      <c r="W296" s="99"/>
      <c r="X296" s="132"/>
      <c r="Y296" s="130"/>
    </row>
    <row r="297" spans="1:25" ht="18" x14ac:dyDescent="0.25">
      <c r="A297" s="87"/>
      <c r="B297" s="113"/>
      <c r="C297" s="110"/>
      <c r="D297" s="88">
        <f t="shared" si="57"/>
        <v>0</v>
      </c>
      <c r="E297" s="120">
        <f t="shared" si="58"/>
        <v>0</v>
      </c>
      <c r="F297" s="117" t="str">
        <f t="shared" si="59"/>
        <v>NGAP</v>
      </c>
      <c r="G297" s="89"/>
      <c r="H297" s="89"/>
      <c r="I297" s="89"/>
      <c r="J297" s="89"/>
      <c r="K297" s="127"/>
      <c r="L297" s="123" t="str">
        <f t="shared" si="61"/>
        <v>OUI</v>
      </c>
      <c r="M297" s="52" t="str">
        <f t="shared" si="60"/>
        <v>OUI</v>
      </c>
      <c r="N297" s="89"/>
      <c r="O297" s="52"/>
      <c r="P297" s="52"/>
      <c r="Q297" s="52"/>
      <c r="R297" s="52"/>
      <c r="S297" s="52"/>
      <c r="T297" s="52"/>
      <c r="U297" s="52"/>
      <c r="V297" s="52"/>
      <c r="W297" s="99"/>
      <c r="X297" s="132"/>
      <c r="Y297" s="130"/>
    </row>
    <row r="298" spans="1:25" ht="18" x14ac:dyDescent="0.25">
      <c r="A298" s="87"/>
      <c r="B298" s="113"/>
      <c r="C298" s="110"/>
      <c r="D298" s="88">
        <f t="shared" si="57"/>
        <v>0</v>
      </c>
      <c r="E298" s="120">
        <f t="shared" si="58"/>
        <v>0</v>
      </c>
      <c r="F298" s="117" t="str">
        <f t="shared" si="59"/>
        <v>NGAP</v>
      </c>
      <c r="G298" s="89"/>
      <c r="H298" s="89"/>
      <c r="I298" s="89"/>
      <c r="J298" s="89"/>
      <c r="K298" s="127"/>
      <c r="L298" s="123" t="str">
        <f t="shared" si="61"/>
        <v>OUI</v>
      </c>
      <c r="M298" s="52" t="str">
        <f t="shared" si="60"/>
        <v>OUI</v>
      </c>
      <c r="N298" s="89"/>
      <c r="O298" s="52"/>
      <c r="P298" s="52"/>
      <c r="Q298" s="52"/>
      <c r="R298" s="52"/>
      <c r="S298" s="52"/>
      <c r="T298" s="52"/>
      <c r="U298" s="52"/>
      <c r="V298" s="52"/>
      <c r="W298" s="99"/>
      <c r="X298" s="132"/>
      <c r="Y298" s="130"/>
    </row>
    <row r="299" spans="1:25" ht="18" x14ac:dyDescent="0.25">
      <c r="A299" s="87"/>
      <c r="B299" s="113"/>
      <c r="C299" s="110"/>
      <c r="D299" s="88">
        <f t="shared" si="57"/>
        <v>0</v>
      </c>
      <c r="E299" s="120">
        <f t="shared" si="58"/>
        <v>0</v>
      </c>
      <c r="F299" s="117" t="str">
        <f t="shared" si="59"/>
        <v>NGAP</v>
      </c>
      <c r="G299" s="89"/>
      <c r="H299" s="89"/>
      <c r="I299" s="89"/>
      <c r="J299" s="89"/>
      <c r="K299" s="127"/>
      <c r="L299" s="123" t="str">
        <f t="shared" si="61"/>
        <v>OUI</v>
      </c>
      <c r="M299" s="52" t="str">
        <f t="shared" si="60"/>
        <v>OUI</v>
      </c>
      <c r="N299" s="89"/>
      <c r="O299" s="52"/>
      <c r="P299" s="52"/>
      <c r="Q299" s="52"/>
      <c r="R299" s="52"/>
      <c r="S299" s="52"/>
      <c r="T299" s="52"/>
      <c r="U299" s="52"/>
      <c r="V299" s="52"/>
      <c r="W299" s="99"/>
      <c r="X299" s="132"/>
      <c r="Y299" s="130"/>
    </row>
    <row r="300" spans="1:25" ht="18" x14ac:dyDescent="0.25">
      <c r="A300" s="87"/>
      <c r="B300" s="113"/>
      <c r="C300" s="110"/>
      <c r="D300" s="88">
        <f t="shared" si="57"/>
        <v>0</v>
      </c>
      <c r="E300" s="120">
        <f t="shared" si="58"/>
        <v>0</v>
      </c>
      <c r="F300" s="117" t="str">
        <f t="shared" si="59"/>
        <v>NGAP</v>
      </c>
      <c r="G300" s="89"/>
      <c r="H300" s="89"/>
      <c r="I300" s="89"/>
      <c r="J300" s="89"/>
      <c r="K300" s="127"/>
      <c r="L300" s="123" t="str">
        <f t="shared" si="61"/>
        <v>OUI</v>
      </c>
      <c r="M300" s="52" t="str">
        <f t="shared" si="60"/>
        <v>OUI</v>
      </c>
      <c r="N300" s="89"/>
      <c r="O300" s="52"/>
      <c r="P300" s="52"/>
      <c r="Q300" s="52"/>
      <c r="R300" s="52"/>
      <c r="S300" s="52"/>
      <c r="T300" s="52"/>
      <c r="U300" s="52"/>
      <c r="V300" s="52"/>
      <c r="W300" s="99"/>
      <c r="X300" s="132"/>
      <c r="Y300" s="130"/>
    </row>
    <row r="301" spans="1:25" ht="18" x14ac:dyDescent="0.25">
      <c r="A301" s="87"/>
      <c r="B301" s="113"/>
      <c r="C301" s="110"/>
      <c r="D301" s="88">
        <f t="shared" si="57"/>
        <v>0</v>
      </c>
      <c r="E301" s="120">
        <f t="shared" si="58"/>
        <v>0</v>
      </c>
      <c r="F301" s="117" t="str">
        <f t="shared" si="59"/>
        <v>NGAP</v>
      </c>
      <c r="G301" s="89"/>
      <c r="H301" s="89"/>
      <c r="I301" s="89"/>
      <c r="J301" s="89"/>
      <c r="K301" s="127"/>
      <c r="L301" s="123" t="str">
        <f t="shared" si="61"/>
        <v>OUI</v>
      </c>
      <c r="M301" s="52" t="str">
        <f t="shared" si="60"/>
        <v>OUI</v>
      </c>
      <c r="N301" s="89"/>
      <c r="O301" s="52"/>
      <c r="P301" s="52"/>
      <c r="Q301" s="52"/>
      <c r="R301" s="52"/>
      <c r="S301" s="52"/>
      <c r="T301" s="52"/>
      <c r="U301" s="52"/>
      <c r="V301" s="52"/>
      <c r="W301" s="99"/>
      <c r="X301" s="132"/>
      <c r="Y301" s="130"/>
    </row>
    <row r="302" spans="1:25" ht="18" x14ac:dyDescent="0.25">
      <c r="A302" s="87"/>
      <c r="B302" s="113"/>
      <c r="C302" s="110"/>
      <c r="D302" s="88">
        <f t="shared" si="57"/>
        <v>0</v>
      </c>
      <c r="E302" s="120">
        <f t="shared" si="58"/>
        <v>0</v>
      </c>
      <c r="F302" s="117" t="str">
        <f t="shared" si="59"/>
        <v>NGAP</v>
      </c>
      <c r="G302" s="89"/>
      <c r="H302" s="89"/>
      <c r="I302" s="89"/>
      <c r="J302" s="89"/>
      <c r="K302" s="127"/>
      <c r="L302" s="123" t="str">
        <f t="shared" si="61"/>
        <v>OUI</v>
      </c>
      <c r="M302" s="52" t="str">
        <f t="shared" si="60"/>
        <v>OUI</v>
      </c>
      <c r="N302" s="89"/>
      <c r="O302" s="52"/>
      <c r="P302" s="52"/>
      <c r="Q302" s="52"/>
      <c r="R302" s="52"/>
      <c r="S302" s="52"/>
      <c r="T302" s="52"/>
      <c r="U302" s="52"/>
      <c r="V302" s="52"/>
      <c r="W302" s="99"/>
      <c r="X302" s="132"/>
      <c r="Y302" s="130"/>
    </row>
    <row r="303" spans="1:25" ht="18" x14ac:dyDescent="0.25">
      <c r="A303" s="87"/>
      <c r="B303" s="113"/>
      <c r="C303" s="110"/>
      <c r="D303" s="88">
        <f t="shared" si="57"/>
        <v>0</v>
      </c>
      <c r="E303" s="120">
        <f t="shared" si="58"/>
        <v>0</v>
      </c>
      <c r="F303" s="117" t="str">
        <f t="shared" si="59"/>
        <v>NGAP</v>
      </c>
      <c r="G303" s="89"/>
      <c r="H303" s="89"/>
      <c r="I303" s="89"/>
      <c r="J303" s="89"/>
      <c r="K303" s="127"/>
      <c r="L303" s="123" t="str">
        <f t="shared" si="61"/>
        <v>OUI</v>
      </c>
      <c r="M303" s="52" t="str">
        <f t="shared" si="60"/>
        <v>OUI</v>
      </c>
      <c r="N303" s="89"/>
      <c r="O303" s="52"/>
      <c r="P303" s="52"/>
      <c r="Q303" s="52"/>
      <c r="R303" s="52"/>
      <c r="S303" s="52"/>
      <c r="T303" s="52"/>
      <c r="U303" s="52"/>
      <c r="V303" s="52"/>
      <c r="W303" s="99"/>
      <c r="X303" s="132"/>
      <c r="Y303" s="130"/>
    </row>
    <row r="304" spans="1:25" ht="18" x14ac:dyDescent="0.25">
      <c r="A304" s="87"/>
      <c r="B304" s="113"/>
      <c r="C304" s="110"/>
      <c r="D304" s="88">
        <f t="shared" si="57"/>
        <v>0</v>
      </c>
      <c r="E304" s="120">
        <f t="shared" si="58"/>
        <v>0</v>
      </c>
      <c r="F304" s="117" t="str">
        <f t="shared" si="59"/>
        <v>NGAP</v>
      </c>
      <c r="G304" s="89"/>
      <c r="H304" s="89"/>
      <c r="I304" s="89"/>
      <c r="J304" s="89"/>
      <c r="K304" s="127"/>
      <c r="L304" s="123" t="str">
        <f t="shared" si="61"/>
        <v>OUI</v>
      </c>
      <c r="M304" s="52" t="str">
        <f t="shared" si="60"/>
        <v>OUI</v>
      </c>
      <c r="N304" s="89"/>
      <c r="O304" s="52"/>
      <c r="P304" s="52"/>
      <c r="Q304" s="52"/>
      <c r="R304" s="52"/>
      <c r="S304" s="52"/>
      <c r="T304" s="52"/>
      <c r="U304" s="52"/>
      <c r="V304" s="52"/>
      <c r="W304" s="99"/>
      <c r="X304" s="132"/>
      <c r="Y304" s="130"/>
    </row>
    <row r="305" spans="1:25" ht="18" x14ac:dyDescent="0.25">
      <c r="A305" s="87"/>
      <c r="B305" s="113"/>
      <c r="C305" s="110"/>
      <c r="D305" s="88">
        <f t="shared" si="57"/>
        <v>0</v>
      </c>
      <c r="E305" s="120">
        <f t="shared" si="58"/>
        <v>0</v>
      </c>
      <c r="F305" s="117" t="str">
        <f t="shared" si="59"/>
        <v>NGAP</v>
      </c>
      <c r="G305" s="89"/>
      <c r="H305" s="89"/>
      <c r="I305" s="89"/>
      <c r="J305" s="89"/>
      <c r="K305" s="127"/>
      <c r="L305" s="123" t="str">
        <f t="shared" si="61"/>
        <v>OUI</v>
      </c>
      <c r="M305" s="52" t="str">
        <f t="shared" si="60"/>
        <v>OUI</v>
      </c>
      <c r="N305" s="89"/>
      <c r="O305" s="52"/>
      <c r="P305" s="52"/>
      <c r="Q305" s="52"/>
      <c r="R305" s="52"/>
      <c r="S305" s="52"/>
      <c r="T305" s="52"/>
      <c r="U305" s="52"/>
      <c r="V305" s="52"/>
      <c r="W305" s="99"/>
      <c r="X305" s="132"/>
      <c r="Y305" s="130"/>
    </row>
    <row r="306" spans="1:25" ht="18" x14ac:dyDescent="0.25">
      <c r="A306" s="87"/>
      <c r="B306" s="113"/>
      <c r="C306" s="110"/>
      <c r="D306" s="88">
        <f t="shared" si="57"/>
        <v>0</v>
      </c>
      <c r="E306" s="120">
        <f t="shared" si="58"/>
        <v>0</v>
      </c>
      <c r="F306" s="117" t="str">
        <f t="shared" si="59"/>
        <v>NGAP</v>
      </c>
      <c r="G306" s="89"/>
      <c r="H306" s="89"/>
      <c r="I306" s="89"/>
      <c r="J306" s="89"/>
      <c r="K306" s="127"/>
      <c r="L306" s="123" t="str">
        <f t="shared" si="61"/>
        <v>OUI</v>
      </c>
      <c r="M306" s="52" t="str">
        <f t="shared" si="60"/>
        <v>OUI</v>
      </c>
      <c r="N306" s="89"/>
      <c r="O306" s="52"/>
      <c r="P306" s="52"/>
      <c r="Q306" s="52"/>
      <c r="R306" s="52"/>
      <c r="S306" s="52"/>
      <c r="T306" s="52"/>
      <c r="U306" s="52"/>
      <c r="V306" s="52"/>
      <c r="W306" s="99"/>
      <c r="X306" s="132"/>
      <c r="Y306" s="130"/>
    </row>
    <row r="307" spans="1:25" ht="18" x14ac:dyDescent="0.25">
      <c r="A307" s="87"/>
      <c r="B307" s="113"/>
      <c r="C307" s="110"/>
      <c r="D307" s="88">
        <f t="shared" si="57"/>
        <v>0</v>
      </c>
      <c r="E307" s="120">
        <f t="shared" si="58"/>
        <v>0</v>
      </c>
      <c r="F307" s="117" t="str">
        <f t="shared" si="59"/>
        <v>NGAP</v>
      </c>
      <c r="G307" s="89"/>
      <c r="H307" s="89"/>
      <c r="I307" s="89"/>
      <c r="J307" s="89"/>
      <c r="K307" s="127"/>
      <c r="L307" s="123" t="str">
        <f t="shared" si="61"/>
        <v>OUI</v>
      </c>
      <c r="M307" s="52" t="str">
        <f t="shared" si="60"/>
        <v>OUI</v>
      </c>
      <c r="N307" s="89"/>
      <c r="O307" s="52"/>
      <c r="P307" s="52"/>
      <c r="Q307" s="52"/>
      <c r="R307" s="52"/>
      <c r="S307" s="52"/>
      <c r="T307" s="52"/>
      <c r="U307" s="52"/>
      <c r="V307" s="52"/>
      <c r="W307" s="99"/>
      <c r="X307" s="132"/>
      <c r="Y307" s="130"/>
    </row>
    <row r="308" spans="1:25" ht="18" x14ac:dyDescent="0.25">
      <c r="A308" s="87"/>
      <c r="B308" s="113"/>
      <c r="C308" s="110"/>
      <c r="D308" s="88">
        <f t="shared" si="57"/>
        <v>0</v>
      </c>
      <c r="E308" s="120">
        <f t="shared" si="58"/>
        <v>0</v>
      </c>
      <c r="F308" s="117" t="str">
        <f t="shared" si="59"/>
        <v>NGAP</v>
      </c>
      <c r="G308" s="89"/>
      <c r="H308" s="89"/>
      <c r="I308" s="89"/>
      <c r="J308" s="89"/>
      <c r="K308" s="127"/>
      <c r="L308" s="123" t="str">
        <f t="shared" si="61"/>
        <v>OUI</v>
      </c>
      <c r="M308" s="52" t="str">
        <f t="shared" si="60"/>
        <v>OUI</v>
      </c>
      <c r="N308" s="89"/>
      <c r="O308" s="52"/>
      <c r="P308" s="52"/>
      <c r="Q308" s="52"/>
      <c r="R308" s="52"/>
      <c r="S308" s="52"/>
      <c r="T308" s="52"/>
      <c r="U308" s="52"/>
      <c r="V308" s="52"/>
      <c r="W308" s="99"/>
      <c r="X308" s="132"/>
      <c r="Y308" s="130"/>
    </row>
    <row r="309" spans="1:25" ht="18" x14ac:dyDescent="0.25">
      <c r="A309" s="87"/>
      <c r="B309" s="113"/>
      <c r="C309" s="110"/>
      <c r="D309" s="88">
        <f t="shared" si="57"/>
        <v>0</v>
      </c>
      <c r="E309" s="120">
        <f t="shared" si="58"/>
        <v>0</v>
      </c>
      <c r="F309" s="117" t="str">
        <f t="shared" si="59"/>
        <v>NGAP</v>
      </c>
      <c r="G309" s="89"/>
      <c r="H309" s="89"/>
      <c r="I309" s="89"/>
      <c r="J309" s="89"/>
      <c r="K309" s="127"/>
      <c r="L309" s="123" t="str">
        <f t="shared" si="61"/>
        <v>OUI</v>
      </c>
      <c r="M309" s="52" t="str">
        <f t="shared" si="60"/>
        <v>OUI</v>
      </c>
      <c r="N309" s="89"/>
      <c r="O309" s="52"/>
      <c r="P309" s="52"/>
      <c r="Q309" s="52"/>
      <c r="R309" s="52"/>
      <c r="S309" s="52"/>
      <c r="T309" s="52"/>
      <c r="U309" s="52"/>
      <c r="V309" s="52"/>
      <c r="W309" s="99"/>
      <c r="X309" s="132"/>
      <c r="Y309" s="130"/>
    </row>
    <row r="310" spans="1:25" ht="18" x14ac:dyDescent="0.25">
      <c r="A310" s="87"/>
      <c r="B310" s="113"/>
      <c r="C310" s="110"/>
      <c r="D310" s="88">
        <f t="shared" si="57"/>
        <v>0</v>
      </c>
      <c r="E310" s="120">
        <f t="shared" si="58"/>
        <v>0</v>
      </c>
      <c r="F310" s="117" t="str">
        <f t="shared" si="59"/>
        <v>NGAP</v>
      </c>
      <c r="G310" s="89"/>
      <c r="H310" s="89"/>
      <c r="I310" s="89"/>
      <c r="J310" s="89"/>
      <c r="K310" s="127"/>
      <c r="L310" s="123" t="str">
        <f t="shared" si="61"/>
        <v>OUI</v>
      </c>
      <c r="M310" s="52" t="str">
        <f t="shared" si="60"/>
        <v>OUI</v>
      </c>
      <c r="N310" s="89"/>
      <c r="O310" s="52"/>
      <c r="P310" s="52"/>
      <c r="Q310" s="52"/>
      <c r="R310" s="52"/>
      <c r="S310" s="52"/>
      <c r="T310" s="52"/>
      <c r="U310" s="52"/>
      <c r="V310" s="52"/>
      <c r="W310" s="99"/>
      <c r="X310" s="132"/>
      <c r="Y310" s="130"/>
    </row>
    <row r="311" spans="1:25" ht="18" x14ac:dyDescent="0.25">
      <c r="A311" s="87"/>
      <c r="B311" s="113"/>
      <c r="C311" s="110"/>
      <c r="D311" s="88">
        <f t="shared" si="57"/>
        <v>0</v>
      </c>
      <c r="E311" s="120">
        <f t="shared" si="58"/>
        <v>0</v>
      </c>
      <c r="F311" s="117" t="str">
        <f t="shared" si="59"/>
        <v>NGAP</v>
      </c>
      <c r="G311" s="89"/>
      <c r="H311" s="89"/>
      <c r="I311" s="89"/>
      <c r="J311" s="89"/>
      <c r="K311" s="127"/>
      <c r="L311" s="123" t="str">
        <f t="shared" si="61"/>
        <v>OUI</v>
      </c>
      <c r="M311" s="52" t="str">
        <f t="shared" si="60"/>
        <v>OUI</v>
      </c>
      <c r="N311" s="89"/>
      <c r="O311" s="52"/>
      <c r="P311" s="52"/>
      <c r="Q311" s="52"/>
      <c r="R311" s="52"/>
      <c r="S311" s="52"/>
      <c r="T311" s="52"/>
      <c r="U311" s="52"/>
      <c r="V311" s="52"/>
      <c r="W311" s="99"/>
      <c r="X311" s="132"/>
      <c r="Y311" s="130"/>
    </row>
    <row r="312" spans="1:25" ht="18" x14ac:dyDescent="0.25">
      <c r="A312" s="87"/>
      <c r="B312" s="113"/>
      <c r="C312" s="110"/>
      <c r="D312" s="88">
        <f t="shared" si="57"/>
        <v>0</v>
      </c>
      <c r="E312" s="120">
        <f t="shared" si="58"/>
        <v>0</v>
      </c>
      <c r="F312" s="117" t="str">
        <f t="shared" si="59"/>
        <v>NGAP</v>
      </c>
      <c r="G312" s="89"/>
      <c r="H312" s="89"/>
      <c r="I312" s="89"/>
      <c r="J312" s="89"/>
      <c r="K312" s="127"/>
      <c r="L312" s="123" t="str">
        <f t="shared" si="61"/>
        <v>OUI</v>
      </c>
      <c r="M312" s="52" t="str">
        <f t="shared" si="60"/>
        <v>OUI</v>
      </c>
      <c r="N312" s="89"/>
      <c r="O312" s="52"/>
      <c r="P312" s="52"/>
      <c r="Q312" s="52"/>
      <c r="R312" s="52"/>
      <c r="S312" s="52"/>
      <c r="T312" s="52"/>
      <c r="U312" s="52"/>
      <c r="V312" s="52"/>
      <c r="W312" s="99"/>
      <c r="X312" s="132"/>
      <c r="Y312" s="130"/>
    </row>
    <row r="313" spans="1:25" ht="18" x14ac:dyDescent="0.25">
      <c r="A313" s="87"/>
      <c r="B313" s="113"/>
      <c r="C313" s="110"/>
      <c r="D313" s="88">
        <f t="shared" si="57"/>
        <v>0</v>
      </c>
      <c r="E313" s="120">
        <f t="shared" si="58"/>
        <v>0</v>
      </c>
      <c r="F313" s="117" t="str">
        <f t="shared" si="59"/>
        <v>NGAP</v>
      </c>
      <c r="G313" s="89"/>
      <c r="H313" s="89"/>
      <c r="I313" s="89"/>
      <c r="J313" s="89"/>
      <c r="K313" s="127"/>
      <c r="L313" s="123" t="str">
        <f t="shared" si="61"/>
        <v>OUI</v>
      </c>
      <c r="M313" s="52" t="str">
        <f t="shared" si="60"/>
        <v>OUI</v>
      </c>
      <c r="N313" s="89"/>
      <c r="O313" s="52"/>
      <c r="P313" s="52"/>
      <c r="Q313" s="52"/>
      <c r="R313" s="52"/>
      <c r="S313" s="52"/>
      <c r="T313" s="52"/>
      <c r="U313" s="52"/>
      <c r="V313" s="52"/>
      <c r="W313" s="99"/>
      <c r="X313" s="132"/>
      <c r="Y313" s="130"/>
    </row>
    <row r="314" spans="1:25" ht="18" x14ac:dyDescent="0.25">
      <c r="A314" s="87"/>
      <c r="B314" s="113"/>
      <c r="C314" s="110"/>
      <c r="D314" s="88">
        <f t="shared" si="57"/>
        <v>0</v>
      </c>
      <c r="E314" s="120">
        <f t="shared" si="58"/>
        <v>0</v>
      </c>
      <c r="F314" s="117" t="str">
        <f t="shared" si="59"/>
        <v>NGAP</v>
      </c>
      <c r="G314" s="89"/>
      <c r="H314" s="89"/>
      <c r="I314" s="89"/>
      <c r="J314" s="89"/>
      <c r="K314" s="127"/>
      <c r="L314" s="123" t="str">
        <f t="shared" si="61"/>
        <v>OUI</v>
      </c>
      <c r="M314" s="52" t="str">
        <f t="shared" si="60"/>
        <v>OUI</v>
      </c>
      <c r="N314" s="89"/>
      <c r="O314" s="52"/>
      <c r="P314" s="52"/>
      <c r="Q314" s="52"/>
      <c r="R314" s="52"/>
      <c r="S314" s="52"/>
      <c r="T314" s="52"/>
      <c r="U314" s="52"/>
      <c r="V314" s="52"/>
      <c r="W314" s="99"/>
      <c r="X314" s="132"/>
      <c r="Y314" s="130"/>
    </row>
    <row r="315" spans="1:25" ht="18" x14ac:dyDescent="0.25">
      <c r="A315" s="87"/>
      <c r="B315" s="113"/>
      <c r="C315" s="110"/>
      <c r="D315" s="88">
        <f t="shared" si="57"/>
        <v>0</v>
      </c>
      <c r="E315" s="120">
        <f t="shared" si="58"/>
        <v>0</v>
      </c>
      <c r="F315" s="117" t="str">
        <f t="shared" si="59"/>
        <v>NGAP</v>
      </c>
      <c r="G315" s="89"/>
      <c r="H315" s="89"/>
      <c r="I315" s="89"/>
      <c r="J315" s="89"/>
      <c r="K315" s="127"/>
      <c r="L315" s="123" t="str">
        <f t="shared" si="61"/>
        <v>OUI</v>
      </c>
      <c r="M315" s="52" t="str">
        <f t="shared" si="60"/>
        <v>OUI</v>
      </c>
      <c r="N315" s="89"/>
      <c r="O315" s="52"/>
      <c r="P315" s="52"/>
      <c r="Q315" s="52"/>
      <c r="R315" s="52"/>
      <c r="S315" s="52"/>
      <c r="T315" s="52"/>
      <c r="U315" s="52"/>
      <c r="V315" s="52"/>
      <c r="W315" s="99"/>
      <c r="X315" s="132"/>
      <c r="Y315" s="130"/>
    </row>
    <row r="316" spans="1:25" ht="18" x14ac:dyDescent="0.25">
      <c r="A316" s="87"/>
      <c r="B316" s="113"/>
      <c r="C316" s="110"/>
      <c r="D316" s="88">
        <f t="shared" si="57"/>
        <v>0</v>
      </c>
      <c r="E316" s="120">
        <f t="shared" si="58"/>
        <v>0</v>
      </c>
      <c r="F316" s="117" t="str">
        <f t="shared" si="59"/>
        <v>NGAP</v>
      </c>
      <c r="G316" s="89"/>
      <c r="H316" s="89"/>
      <c r="I316" s="89"/>
      <c r="J316" s="89"/>
      <c r="K316" s="127"/>
      <c r="L316" s="123" t="str">
        <f t="shared" si="61"/>
        <v>OUI</v>
      </c>
      <c r="M316" s="52" t="str">
        <f t="shared" si="60"/>
        <v>OUI</v>
      </c>
      <c r="N316" s="89"/>
      <c r="O316" s="52"/>
      <c r="P316" s="52"/>
      <c r="Q316" s="52"/>
      <c r="R316" s="52"/>
      <c r="S316" s="52"/>
      <c r="T316" s="52"/>
      <c r="U316" s="52"/>
      <c r="V316" s="52"/>
      <c r="W316" s="99"/>
      <c r="X316" s="132"/>
      <c r="Y316" s="130"/>
    </row>
    <row r="317" spans="1:25" ht="18" x14ac:dyDescent="0.25">
      <c r="A317" s="87"/>
      <c r="B317" s="113"/>
      <c r="C317" s="110"/>
      <c r="D317" s="88">
        <f t="shared" si="57"/>
        <v>0</v>
      </c>
      <c r="E317" s="120">
        <f t="shared" si="58"/>
        <v>0</v>
      </c>
      <c r="F317" s="117" t="str">
        <f t="shared" si="59"/>
        <v>NGAP</v>
      </c>
      <c r="G317" s="89"/>
      <c r="H317" s="89"/>
      <c r="I317" s="89"/>
      <c r="J317" s="89"/>
      <c r="K317" s="127"/>
      <c r="L317" s="123" t="str">
        <f t="shared" si="61"/>
        <v>OUI</v>
      </c>
      <c r="M317" s="52" t="str">
        <f t="shared" si="60"/>
        <v>OUI</v>
      </c>
      <c r="N317" s="89"/>
      <c r="O317" s="52"/>
      <c r="P317" s="52"/>
      <c r="Q317" s="52"/>
      <c r="R317" s="52"/>
      <c r="S317" s="52"/>
      <c r="T317" s="52"/>
      <c r="U317" s="52"/>
      <c r="V317" s="52"/>
      <c r="W317" s="99"/>
      <c r="X317" s="132"/>
      <c r="Y317" s="130"/>
    </row>
    <row r="318" spans="1:25" ht="18" x14ac:dyDescent="0.25">
      <c r="A318" s="87"/>
      <c r="B318" s="113"/>
      <c r="C318" s="110"/>
      <c r="D318" s="88">
        <f t="shared" si="57"/>
        <v>0</v>
      </c>
      <c r="E318" s="120">
        <f t="shared" si="58"/>
        <v>0</v>
      </c>
      <c r="F318" s="117" t="str">
        <f t="shared" si="59"/>
        <v>NGAP</v>
      </c>
      <c r="G318" s="89"/>
      <c r="H318" s="89"/>
      <c r="I318" s="89"/>
      <c r="J318" s="89"/>
      <c r="K318" s="127"/>
      <c r="L318" s="123" t="str">
        <f t="shared" si="61"/>
        <v>OUI</v>
      </c>
      <c r="M318" s="52" t="str">
        <f t="shared" si="60"/>
        <v>OUI</v>
      </c>
      <c r="N318" s="89"/>
      <c r="O318" s="52"/>
      <c r="P318" s="52"/>
      <c r="Q318" s="52"/>
      <c r="R318" s="52"/>
      <c r="S318" s="52"/>
      <c r="T318" s="52"/>
      <c r="U318" s="52"/>
      <c r="V318" s="52"/>
      <c r="W318" s="99"/>
      <c r="X318" s="132"/>
      <c r="Y318" s="130"/>
    </row>
    <row r="319" spans="1:25" ht="18" x14ac:dyDescent="0.25">
      <c r="A319" s="87"/>
      <c r="B319" s="113"/>
      <c r="C319" s="110"/>
      <c r="D319" s="88">
        <f t="shared" si="57"/>
        <v>0</v>
      </c>
      <c r="E319" s="120">
        <f t="shared" si="58"/>
        <v>0</v>
      </c>
      <c r="F319" s="117" t="str">
        <f t="shared" si="59"/>
        <v>NGAP</v>
      </c>
      <c r="G319" s="89"/>
      <c r="H319" s="89"/>
      <c r="I319" s="89"/>
      <c r="J319" s="89"/>
      <c r="K319" s="127"/>
      <c r="L319" s="123" t="str">
        <f t="shared" si="61"/>
        <v>OUI</v>
      </c>
      <c r="M319" s="52" t="str">
        <f t="shared" si="60"/>
        <v>OUI</v>
      </c>
      <c r="N319" s="89"/>
      <c r="O319" s="52"/>
      <c r="P319" s="52"/>
      <c r="Q319" s="52"/>
      <c r="R319" s="52"/>
      <c r="S319" s="52"/>
      <c r="T319" s="52"/>
      <c r="U319" s="52"/>
      <c r="V319" s="52"/>
      <c r="W319" s="99"/>
      <c r="X319" s="132"/>
      <c r="Y319" s="130"/>
    </row>
    <row r="320" spans="1:25" ht="18" x14ac:dyDescent="0.25">
      <c r="A320" s="87"/>
      <c r="B320" s="113"/>
      <c r="C320" s="110"/>
      <c r="D320" s="88">
        <f t="shared" si="57"/>
        <v>0</v>
      </c>
      <c r="E320" s="120">
        <f t="shared" si="58"/>
        <v>0</v>
      </c>
      <c r="F320" s="117" t="str">
        <f t="shared" si="59"/>
        <v>NGAP</v>
      </c>
      <c r="G320" s="89"/>
      <c r="H320" s="89"/>
      <c r="I320" s="89"/>
      <c r="J320" s="89"/>
      <c r="K320" s="127"/>
      <c r="L320" s="123" t="str">
        <f t="shared" si="61"/>
        <v>OUI</v>
      </c>
      <c r="M320" s="52" t="str">
        <f t="shared" si="60"/>
        <v>OUI</v>
      </c>
      <c r="N320" s="89"/>
      <c r="O320" s="52"/>
      <c r="P320" s="52"/>
      <c r="Q320" s="52"/>
      <c r="R320" s="52"/>
      <c r="S320" s="52"/>
      <c r="T320" s="52"/>
      <c r="U320" s="52"/>
      <c r="V320" s="52"/>
      <c r="W320" s="99"/>
      <c r="X320" s="132"/>
      <c r="Y320" s="130"/>
    </row>
    <row r="321" spans="1:25" ht="18" x14ac:dyDescent="0.25">
      <c r="A321" s="87"/>
      <c r="B321" s="113"/>
      <c r="C321" s="110"/>
      <c r="D321" s="88">
        <f t="shared" si="57"/>
        <v>0</v>
      </c>
      <c r="E321" s="120">
        <f t="shared" si="58"/>
        <v>0</v>
      </c>
      <c r="F321" s="117" t="str">
        <f t="shared" si="59"/>
        <v>NGAP</v>
      </c>
      <c r="G321" s="89"/>
      <c r="H321" s="89"/>
      <c r="I321" s="89"/>
      <c r="J321" s="89"/>
      <c r="K321" s="127"/>
      <c r="L321" s="123" t="str">
        <f t="shared" si="61"/>
        <v>OUI</v>
      </c>
      <c r="M321" s="52" t="str">
        <f t="shared" si="60"/>
        <v>OUI</v>
      </c>
      <c r="N321" s="89"/>
      <c r="O321" s="52"/>
      <c r="P321" s="52"/>
      <c r="Q321" s="52"/>
      <c r="R321" s="52"/>
      <c r="S321" s="52"/>
      <c r="T321" s="52"/>
      <c r="U321" s="52"/>
      <c r="V321" s="52"/>
      <c r="W321" s="99"/>
      <c r="X321" s="132"/>
      <c r="Y321" s="130"/>
    </row>
    <row r="322" spans="1:25" ht="18" x14ac:dyDescent="0.25">
      <c r="A322" s="87"/>
      <c r="B322" s="113"/>
      <c r="C322" s="110"/>
      <c r="D322" s="88">
        <f t="shared" si="57"/>
        <v>0</v>
      </c>
      <c r="E322" s="120">
        <f t="shared" si="58"/>
        <v>0</v>
      </c>
      <c r="F322" s="117" t="str">
        <f t="shared" si="59"/>
        <v>NGAP</v>
      </c>
      <c r="G322" s="89"/>
      <c r="H322" s="89"/>
      <c r="I322" s="89"/>
      <c r="J322" s="89"/>
      <c r="K322" s="127"/>
      <c r="L322" s="123" t="str">
        <f t="shared" si="61"/>
        <v>OUI</v>
      </c>
      <c r="M322" s="52" t="str">
        <f t="shared" si="60"/>
        <v>OUI</v>
      </c>
      <c r="N322" s="89"/>
      <c r="O322" s="52"/>
      <c r="P322" s="52"/>
      <c r="Q322" s="52"/>
      <c r="R322" s="52"/>
      <c r="S322" s="52"/>
      <c r="T322" s="52"/>
      <c r="U322" s="52"/>
      <c r="V322" s="52"/>
      <c r="W322" s="99"/>
      <c r="X322" s="132"/>
      <c r="Y322" s="130"/>
    </row>
    <row r="323" spans="1:25" ht="18" x14ac:dyDescent="0.25">
      <c r="A323" s="87"/>
      <c r="B323" s="113"/>
      <c r="C323" s="110"/>
      <c r="D323" s="88">
        <f t="shared" si="57"/>
        <v>0</v>
      </c>
      <c r="E323" s="120">
        <f t="shared" si="58"/>
        <v>0</v>
      </c>
      <c r="F323" s="117" t="str">
        <f t="shared" si="59"/>
        <v>NGAP</v>
      </c>
      <c r="G323" s="89"/>
      <c r="H323" s="89"/>
      <c r="I323" s="89"/>
      <c r="J323" s="89"/>
      <c r="K323" s="127"/>
      <c r="L323" s="123" t="str">
        <f t="shared" si="61"/>
        <v>OUI</v>
      </c>
      <c r="M323" s="52" t="str">
        <f t="shared" si="60"/>
        <v>OUI</v>
      </c>
      <c r="N323" s="89"/>
      <c r="O323" s="52"/>
      <c r="P323" s="52"/>
      <c r="Q323" s="52"/>
      <c r="R323" s="52"/>
      <c r="S323" s="52"/>
      <c r="T323" s="52"/>
      <c r="U323" s="52"/>
      <c r="V323" s="52"/>
      <c r="W323" s="99"/>
      <c r="X323" s="132"/>
      <c r="Y323" s="130"/>
    </row>
    <row r="324" spans="1:25" ht="18" x14ac:dyDescent="0.25">
      <c r="A324" s="87"/>
      <c r="B324" s="113"/>
      <c r="C324" s="110"/>
      <c r="D324" s="88">
        <f t="shared" ref="D324:D387" si="62">C324*0.7</f>
        <v>0</v>
      </c>
      <c r="E324" s="120">
        <f t="shared" ref="E324:E387" si="63">C324-D324</f>
        <v>0</v>
      </c>
      <c r="F324" s="117" t="str">
        <f t="shared" ref="F324:F387" si="64">IF(LEN(A324)=7,"CCAM","NGAP")</f>
        <v>NGAP</v>
      </c>
      <c r="G324" s="89"/>
      <c r="H324" s="89"/>
      <c r="I324" s="89"/>
      <c r="J324" s="89"/>
      <c r="K324" s="127"/>
      <c r="L324" s="123" t="str">
        <f t="shared" si="61"/>
        <v>OUI</v>
      </c>
      <c r="M324" s="52" t="str">
        <f t="shared" ref="M324:M387" si="65">IF(COUNTIF(B324,"*pénis*"),"NON","OUI")</f>
        <v>OUI</v>
      </c>
      <c r="N324" s="89"/>
      <c r="O324" s="52"/>
      <c r="P324" s="52"/>
      <c r="Q324" s="52"/>
      <c r="R324" s="52"/>
      <c r="S324" s="52"/>
      <c r="T324" s="52"/>
      <c r="U324" s="52"/>
      <c r="V324" s="52"/>
      <c r="W324" s="99"/>
      <c r="X324" s="132"/>
      <c r="Y324" s="130"/>
    </row>
    <row r="325" spans="1:25" ht="18" x14ac:dyDescent="0.25">
      <c r="A325" s="87"/>
      <c r="B325" s="113"/>
      <c r="C325" s="110"/>
      <c r="D325" s="88">
        <f t="shared" si="62"/>
        <v>0</v>
      </c>
      <c r="E325" s="120">
        <f t="shared" si="63"/>
        <v>0</v>
      </c>
      <c r="F325" s="117" t="str">
        <f t="shared" si="64"/>
        <v>NGAP</v>
      </c>
      <c r="G325" s="89"/>
      <c r="H325" s="89"/>
      <c r="I325" s="89"/>
      <c r="J325" s="89"/>
      <c r="K325" s="127"/>
      <c r="L325" s="123" t="str">
        <f t="shared" si="61"/>
        <v>OUI</v>
      </c>
      <c r="M325" s="52" t="str">
        <f t="shared" si="65"/>
        <v>OUI</v>
      </c>
      <c r="N325" s="89"/>
      <c r="O325" s="52"/>
      <c r="P325" s="52"/>
      <c r="Q325" s="52"/>
      <c r="R325" s="52"/>
      <c r="S325" s="52"/>
      <c r="T325" s="52"/>
      <c r="U325" s="52"/>
      <c r="V325" s="52"/>
      <c r="W325" s="99"/>
      <c r="X325" s="132"/>
      <c r="Y325" s="130"/>
    </row>
    <row r="326" spans="1:25" ht="18" x14ac:dyDescent="0.25">
      <c r="A326" s="87"/>
      <c r="B326" s="113"/>
      <c r="C326" s="110"/>
      <c r="D326" s="88">
        <f t="shared" si="62"/>
        <v>0</v>
      </c>
      <c r="E326" s="120">
        <f t="shared" si="63"/>
        <v>0</v>
      </c>
      <c r="F326" s="117" t="str">
        <f t="shared" si="64"/>
        <v>NGAP</v>
      </c>
      <c r="G326" s="89"/>
      <c r="H326" s="89"/>
      <c r="I326" s="89"/>
      <c r="J326" s="89"/>
      <c r="K326" s="127"/>
      <c r="L326" s="123" t="str">
        <f t="shared" si="61"/>
        <v>OUI</v>
      </c>
      <c r="M326" s="52" t="str">
        <f t="shared" si="65"/>
        <v>OUI</v>
      </c>
      <c r="N326" s="89"/>
      <c r="O326" s="52"/>
      <c r="P326" s="52"/>
      <c r="Q326" s="52"/>
      <c r="R326" s="52"/>
      <c r="S326" s="52"/>
      <c r="T326" s="52"/>
      <c r="U326" s="52"/>
      <c r="V326" s="52"/>
      <c r="W326" s="99"/>
      <c r="X326" s="132"/>
      <c r="Y326" s="130"/>
    </row>
    <row r="327" spans="1:25" ht="18" x14ac:dyDescent="0.25">
      <c r="A327" s="87"/>
      <c r="B327" s="113"/>
      <c r="C327" s="110"/>
      <c r="D327" s="88">
        <f t="shared" si="62"/>
        <v>0</v>
      </c>
      <c r="E327" s="120">
        <f t="shared" si="63"/>
        <v>0</v>
      </c>
      <c r="F327" s="117" t="str">
        <f t="shared" si="64"/>
        <v>NGAP</v>
      </c>
      <c r="G327" s="89"/>
      <c r="H327" s="89"/>
      <c r="I327" s="89"/>
      <c r="J327" s="89"/>
      <c r="K327" s="127"/>
      <c r="L327" s="123" t="str">
        <f t="shared" ref="L327:L390" si="66">IF(COUNTIF(H327,"gynécologie"),"NON","OUI")</f>
        <v>OUI</v>
      </c>
      <c r="M327" s="52" t="str">
        <f t="shared" si="65"/>
        <v>OUI</v>
      </c>
      <c r="N327" s="89"/>
      <c r="O327" s="52"/>
      <c r="P327" s="52"/>
      <c r="Q327" s="52"/>
      <c r="R327" s="52"/>
      <c r="S327" s="52"/>
      <c r="T327" s="52"/>
      <c r="U327" s="52"/>
      <c r="V327" s="52"/>
      <c r="W327" s="99"/>
      <c r="X327" s="132"/>
      <c r="Y327" s="130"/>
    </row>
    <row r="328" spans="1:25" ht="18" x14ac:dyDescent="0.25">
      <c r="A328" s="87"/>
      <c r="B328" s="113"/>
      <c r="C328" s="110"/>
      <c r="D328" s="88">
        <f t="shared" si="62"/>
        <v>0</v>
      </c>
      <c r="E328" s="120">
        <f t="shared" si="63"/>
        <v>0</v>
      </c>
      <c r="F328" s="117" t="str">
        <f t="shared" si="64"/>
        <v>NGAP</v>
      </c>
      <c r="G328" s="89"/>
      <c r="H328" s="89"/>
      <c r="I328" s="89"/>
      <c r="J328" s="89"/>
      <c r="K328" s="127"/>
      <c r="L328" s="123" t="str">
        <f t="shared" si="66"/>
        <v>OUI</v>
      </c>
      <c r="M328" s="52" t="str">
        <f t="shared" si="65"/>
        <v>OUI</v>
      </c>
      <c r="N328" s="89"/>
      <c r="O328" s="52"/>
      <c r="P328" s="52"/>
      <c r="Q328" s="52"/>
      <c r="R328" s="52"/>
      <c r="S328" s="52"/>
      <c r="T328" s="52"/>
      <c r="U328" s="52"/>
      <c r="V328" s="52"/>
      <c r="W328" s="99"/>
      <c r="X328" s="132"/>
      <c r="Y328" s="130"/>
    </row>
    <row r="329" spans="1:25" ht="18" x14ac:dyDescent="0.25">
      <c r="A329" s="87"/>
      <c r="B329" s="113"/>
      <c r="C329" s="110"/>
      <c r="D329" s="88">
        <f t="shared" si="62"/>
        <v>0</v>
      </c>
      <c r="E329" s="120">
        <f t="shared" si="63"/>
        <v>0</v>
      </c>
      <c r="F329" s="117" t="str">
        <f t="shared" si="64"/>
        <v>NGAP</v>
      </c>
      <c r="G329" s="89"/>
      <c r="H329" s="89"/>
      <c r="I329" s="89"/>
      <c r="J329" s="89"/>
      <c r="K329" s="127"/>
      <c r="L329" s="123" t="str">
        <f t="shared" si="66"/>
        <v>OUI</v>
      </c>
      <c r="M329" s="52" t="str">
        <f t="shared" si="65"/>
        <v>OUI</v>
      </c>
      <c r="N329" s="89"/>
      <c r="O329" s="52"/>
      <c r="P329" s="52"/>
      <c r="Q329" s="52"/>
      <c r="R329" s="52"/>
      <c r="S329" s="52"/>
      <c r="T329" s="52"/>
      <c r="U329" s="52"/>
      <c r="V329" s="52"/>
      <c r="W329" s="99"/>
      <c r="X329" s="132"/>
      <c r="Y329" s="130"/>
    </row>
    <row r="330" spans="1:25" ht="18" x14ac:dyDescent="0.25">
      <c r="A330" s="87"/>
      <c r="B330" s="113"/>
      <c r="C330" s="110"/>
      <c r="D330" s="88">
        <f t="shared" si="62"/>
        <v>0</v>
      </c>
      <c r="E330" s="120">
        <f t="shared" si="63"/>
        <v>0</v>
      </c>
      <c r="F330" s="117" t="str">
        <f t="shared" si="64"/>
        <v>NGAP</v>
      </c>
      <c r="G330" s="89"/>
      <c r="H330" s="89"/>
      <c r="I330" s="89"/>
      <c r="J330" s="89"/>
      <c r="K330" s="127"/>
      <c r="L330" s="123" t="str">
        <f t="shared" si="66"/>
        <v>OUI</v>
      </c>
      <c r="M330" s="52" t="str">
        <f t="shared" si="65"/>
        <v>OUI</v>
      </c>
      <c r="N330" s="89"/>
      <c r="O330" s="52"/>
      <c r="P330" s="52"/>
      <c r="Q330" s="52"/>
      <c r="R330" s="52"/>
      <c r="S330" s="52"/>
      <c r="T330" s="52"/>
      <c r="U330" s="52"/>
      <c r="V330" s="52"/>
      <c r="W330" s="99"/>
      <c r="X330" s="132"/>
      <c r="Y330" s="130"/>
    </row>
    <row r="331" spans="1:25" ht="18" x14ac:dyDescent="0.25">
      <c r="A331" s="87"/>
      <c r="B331" s="113"/>
      <c r="C331" s="110"/>
      <c r="D331" s="88">
        <f t="shared" si="62"/>
        <v>0</v>
      </c>
      <c r="E331" s="120">
        <f t="shared" si="63"/>
        <v>0</v>
      </c>
      <c r="F331" s="117" t="str">
        <f t="shared" si="64"/>
        <v>NGAP</v>
      </c>
      <c r="G331" s="89"/>
      <c r="H331" s="89"/>
      <c r="I331" s="89"/>
      <c r="J331" s="89"/>
      <c r="K331" s="127"/>
      <c r="L331" s="123" t="str">
        <f t="shared" si="66"/>
        <v>OUI</v>
      </c>
      <c r="M331" s="52" t="str">
        <f t="shared" si="65"/>
        <v>OUI</v>
      </c>
      <c r="N331" s="89"/>
      <c r="O331" s="52"/>
      <c r="P331" s="52"/>
      <c r="Q331" s="52"/>
      <c r="R331" s="52"/>
      <c r="S331" s="52"/>
      <c r="T331" s="52"/>
      <c r="U331" s="52"/>
      <c r="V331" s="52"/>
      <c r="W331" s="99"/>
      <c r="X331" s="132"/>
      <c r="Y331" s="130"/>
    </row>
    <row r="332" spans="1:25" ht="18" x14ac:dyDescent="0.25">
      <c r="A332" s="87"/>
      <c r="B332" s="113"/>
      <c r="C332" s="110"/>
      <c r="D332" s="88">
        <f t="shared" si="62"/>
        <v>0</v>
      </c>
      <c r="E332" s="120">
        <f t="shared" si="63"/>
        <v>0</v>
      </c>
      <c r="F332" s="117" t="str">
        <f t="shared" si="64"/>
        <v>NGAP</v>
      </c>
      <c r="G332" s="89"/>
      <c r="H332" s="89"/>
      <c r="I332" s="89"/>
      <c r="J332" s="89"/>
      <c r="K332" s="127"/>
      <c r="L332" s="123" t="str">
        <f t="shared" si="66"/>
        <v>OUI</v>
      </c>
      <c r="M332" s="52" t="str">
        <f t="shared" si="65"/>
        <v>OUI</v>
      </c>
      <c r="N332" s="89"/>
      <c r="O332" s="52"/>
      <c r="P332" s="52"/>
      <c r="Q332" s="52"/>
      <c r="R332" s="52"/>
      <c r="S332" s="52"/>
      <c r="T332" s="52"/>
      <c r="U332" s="52"/>
      <c r="V332" s="52"/>
      <c r="W332" s="99"/>
      <c r="X332" s="132"/>
      <c r="Y332" s="130"/>
    </row>
    <row r="333" spans="1:25" ht="18" x14ac:dyDescent="0.25">
      <c r="A333" s="87"/>
      <c r="B333" s="113"/>
      <c r="C333" s="110"/>
      <c r="D333" s="88">
        <f t="shared" si="62"/>
        <v>0</v>
      </c>
      <c r="E333" s="120">
        <f t="shared" si="63"/>
        <v>0</v>
      </c>
      <c r="F333" s="117" t="str">
        <f t="shared" si="64"/>
        <v>NGAP</v>
      </c>
      <c r="G333" s="89"/>
      <c r="H333" s="89"/>
      <c r="I333" s="89"/>
      <c r="J333" s="89"/>
      <c r="K333" s="127"/>
      <c r="L333" s="123" t="str">
        <f t="shared" si="66"/>
        <v>OUI</v>
      </c>
      <c r="M333" s="52" t="str">
        <f t="shared" si="65"/>
        <v>OUI</v>
      </c>
      <c r="N333" s="89"/>
      <c r="O333" s="52"/>
      <c r="P333" s="52"/>
      <c r="Q333" s="52"/>
      <c r="R333" s="52"/>
      <c r="S333" s="52"/>
      <c r="T333" s="52"/>
      <c r="U333" s="52"/>
      <c r="V333" s="52"/>
      <c r="W333" s="99"/>
      <c r="X333" s="132"/>
      <c r="Y333" s="130"/>
    </row>
    <row r="334" spans="1:25" ht="18" x14ac:dyDescent="0.25">
      <c r="A334" s="87"/>
      <c r="B334" s="113"/>
      <c r="C334" s="110"/>
      <c r="D334" s="88">
        <f t="shared" si="62"/>
        <v>0</v>
      </c>
      <c r="E334" s="120">
        <f t="shared" si="63"/>
        <v>0</v>
      </c>
      <c r="F334" s="117" t="str">
        <f t="shared" si="64"/>
        <v>NGAP</v>
      </c>
      <c r="G334" s="89"/>
      <c r="H334" s="89"/>
      <c r="I334" s="89"/>
      <c r="J334" s="89"/>
      <c r="K334" s="127"/>
      <c r="L334" s="123" t="str">
        <f t="shared" si="66"/>
        <v>OUI</v>
      </c>
      <c r="M334" s="52" t="str">
        <f t="shared" si="65"/>
        <v>OUI</v>
      </c>
      <c r="N334" s="89"/>
      <c r="O334" s="52"/>
      <c r="P334" s="52"/>
      <c r="Q334" s="52"/>
      <c r="R334" s="52"/>
      <c r="S334" s="52"/>
      <c r="T334" s="52"/>
      <c r="U334" s="52"/>
      <c r="V334" s="52"/>
      <c r="W334" s="99"/>
      <c r="X334" s="132"/>
      <c r="Y334" s="130"/>
    </row>
    <row r="335" spans="1:25" ht="18" x14ac:dyDescent="0.25">
      <c r="A335" s="87"/>
      <c r="B335" s="113"/>
      <c r="C335" s="110"/>
      <c r="D335" s="88">
        <f t="shared" si="62"/>
        <v>0</v>
      </c>
      <c r="E335" s="120">
        <f t="shared" si="63"/>
        <v>0</v>
      </c>
      <c r="F335" s="117" t="str">
        <f t="shared" si="64"/>
        <v>NGAP</v>
      </c>
      <c r="G335" s="89"/>
      <c r="H335" s="89"/>
      <c r="I335" s="89"/>
      <c r="J335" s="89"/>
      <c r="K335" s="127"/>
      <c r="L335" s="123" t="str">
        <f t="shared" si="66"/>
        <v>OUI</v>
      </c>
      <c r="M335" s="52" t="str">
        <f t="shared" si="65"/>
        <v>OUI</v>
      </c>
      <c r="N335" s="89"/>
      <c r="O335" s="52"/>
      <c r="P335" s="52"/>
      <c r="Q335" s="52"/>
      <c r="R335" s="52"/>
      <c r="S335" s="52"/>
      <c r="T335" s="52"/>
      <c r="U335" s="52"/>
      <c r="V335" s="52"/>
      <c r="W335" s="99"/>
      <c r="X335" s="132"/>
      <c r="Y335" s="130"/>
    </row>
    <row r="336" spans="1:25" ht="18" x14ac:dyDescent="0.25">
      <c r="A336" s="87"/>
      <c r="B336" s="113"/>
      <c r="C336" s="110"/>
      <c r="D336" s="88">
        <f t="shared" si="62"/>
        <v>0</v>
      </c>
      <c r="E336" s="120">
        <f t="shared" si="63"/>
        <v>0</v>
      </c>
      <c r="F336" s="117" t="str">
        <f t="shared" si="64"/>
        <v>NGAP</v>
      </c>
      <c r="G336" s="89"/>
      <c r="H336" s="89"/>
      <c r="I336" s="89"/>
      <c r="J336" s="89"/>
      <c r="K336" s="127"/>
      <c r="L336" s="123" t="str">
        <f t="shared" si="66"/>
        <v>OUI</v>
      </c>
      <c r="M336" s="52" t="str">
        <f t="shared" si="65"/>
        <v>OUI</v>
      </c>
      <c r="N336" s="89"/>
      <c r="O336" s="52"/>
      <c r="P336" s="52"/>
      <c r="Q336" s="52"/>
      <c r="R336" s="52"/>
      <c r="S336" s="52"/>
      <c r="T336" s="52"/>
      <c r="U336" s="52"/>
      <c r="V336" s="52"/>
      <c r="W336" s="99"/>
      <c r="X336" s="132"/>
      <c r="Y336" s="130"/>
    </row>
    <row r="337" spans="1:25" ht="18" x14ac:dyDescent="0.25">
      <c r="A337" s="87"/>
      <c r="B337" s="113"/>
      <c r="C337" s="110"/>
      <c r="D337" s="88">
        <f t="shared" si="62"/>
        <v>0</v>
      </c>
      <c r="E337" s="120">
        <f t="shared" si="63"/>
        <v>0</v>
      </c>
      <c r="F337" s="117" t="str">
        <f t="shared" si="64"/>
        <v>NGAP</v>
      </c>
      <c r="G337" s="89"/>
      <c r="H337" s="89"/>
      <c r="I337" s="89"/>
      <c r="J337" s="89"/>
      <c r="K337" s="127"/>
      <c r="L337" s="123" t="str">
        <f t="shared" si="66"/>
        <v>OUI</v>
      </c>
      <c r="M337" s="52" t="str">
        <f t="shared" si="65"/>
        <v>OUI</v>
      </c>
      <c r="N337" s="89"/>
      <c r="O337" s="52"/>
      <c r="P337" s="52"/>
      <c r="Q337" s="52"/>
      <c r="R337" s="52"/>
      <c r="S337" s="52"/>
      <c r="T337" s="52"/>
      <c r="U337" s="52"/>
      <c r="V337" s="52"/>
      <c r="W337" s="99"/>
      <c r="X337" s="132"/>
      <c r="Y337" s="130"/>
    </row>
    <row r="338" spans="1:25" ht="18" x14ac:dyDescent="0.25">
      <c r="A338" s="87"/>
      <c r="B338" s="113"/>
      <c r="C338" s="110"/>
      <c r="D338" s="88">
        <f t="shared" si="62"/>
        <v>0</v>
      </c>
      <c r="E338" s="120">
        <f t="shared" si="63"/>
        <v>0</v>
      </c>
      <c r="F338" s="117" t="str">
        <f t="shared" si="64"/>
        <v>NGAP</v>
      </c>
      <c r="G338" s="89"/>
      <c r="H338" s="89"/>
      <c r="I338" s="89"/>
      <c r="J338" s="89"/>
      <c r="K338" s="127"/>
      <c r="L338" s="123" t="str">
        <f t="shared" si="66"/>
        <v>OUI</v>
      </c>
      <c r="M338" s="52" t="str">
        <f t="shared" si="65"/>
        <v>OUI</v>
      </c>
      <c r="N338" s="89"/>
      <c r="O338" s="52"/>
      <c r="P338" s="52"/>
      <c r="Q338" s="52"/>
      <c r="R338" s="52"/>
      <c r="S338" s="52"/>
      <c r="T338" s="52"/>
      <c r="U338" s="52"/>
      <c r="V338" s="52"/>
      <c r="W338" s="99"/>
      <c r="X338" s="132"/>
      <c r="Y338" s="130"/>
    </row>
    <row r="339" spans="1:25" ht="18" x14ac:dyDescent="0.25">
      <c r="A339" s="87"/>
      <c r="B339" s="113"/>
      <c r="C339" s="110"/>
      <c r="D339" s="88">
        <f t="shared" si="62"/>
        <v>0</v>
      </c>
      <c r="E339" s="120">
        <f t="shared" si="63"/>
        <v>0</v>
      </c>
      <c r="F339" s="117" t="str">
        <f t="shared" si="64"/>
        <v>NGAP</v>
      </c>
      <c r="G339" s="89"/>
      <c r="H339" s="89"/>
      <c r="I339" s="89"/>
      <c r="J339" s="89"/>
      <c r="K339" s="127"/>
      <c r="L339" s="123" t="str">
        <f t="shared" si="66"/>
        <v>OUI</v>
      </c>
      <c r="M339" s="52" t="str">
        <f t="shared" si="65"/>
        <v>OUI</v>
      </c>
      <c r="N339" s="89"/>
      <c r="O339" s="52"/>
      <c r="P339" s="52"/>
      <c r="Q339" s="52"/>
      <c r="R339" s="52"/>
      <c r="S339" s="52"/>
      <c r="T339" s="52"/>
      <c r="U339" s="52"/>
      <c r="V339" s="52"/>
      <c r="W339" s="99"/>
      <c r="X339" s="132"/>
      <c r="Y339" s="130"/>
    </row>
    <row r="340" spans="1:25" ht="18" x14ac:dyDescent="0.25">
      <c r="A340" s="87"/>
      <c r="B340" s="113"/>
      <c r="C340" s="110"/>
      <c r="D340" s="88">
        <f t="shared" si="62"/>
        <v>0</v>
      </c>
      <c r="E340" s="120">
        <f t="shared" si="63"/>
        <v>0</v>
      </c>
      <c r="F340" s="117" t="str">
        <f t="shared" si="64"/>
        <v>NGAP</v>
      </c>
      <c r="G340" s="89"/>
      <c r="H340" s="89"/>
      <c r="I340" s="89"/>
      <c r="J340" s="89"/>
      <c r="K340" s="127"/>
      <c r="L340" s="123" t="str">
        <f t="shared" si="66"/>
        <v>OUI</v>
      </c>
      <c r="M340" s="52" t="str">
        <f t="shared" si="65"/>
        <v>OUI</v>
      </c>
      <c r="N340" s="89"/>
      <c r="O340" s="52"/>
      <c r="P340" s="52"/>
      <c r="Q340" s="52"/>
      <c r="R340" s="52"/>
      <c r="S340" s="52"/>
      <c r="T340" s="52"/>
      <c r="U340" s="52"/>
      <c r="V340" s="52"/>
      <c r="W340" s="99"/>
      <c r="X340" s="132"/>
      <c r="Y340" s="130"/>
    </row>
    <row r="341" spans="1:25" ht="18" x14ac:dyDescent="0.25">
      <c r="A341" s="87"/>
      <c r="B341" s="113"/>
      <c r="C341" s="110"/>
      <c r="D341" s="88">
        <f t="shared" si="62"/>
        <v>0</v>
      </c>
      <c r="E341" s="120">
        <f t="shared" si="63"/>
        <v>0</v>
      </c>
      <c r="F341" s="117" t="str">
        <f t="shared" si="64"/>
        <v>NGAP</v>
      </c>
      <c r="G341" s="89"/>
      <c r="H341" s="89"/>
      <c r="I341" s="89"/>
      <c r="J341" s="89"/>
      <c r="K341" s="127"/>
      <c r="L341" s="123" t="str">
        <f t="shared" si="66"/>
        <v>OUI</v>
      </c>
      <c r="M341" s="52" t="str">
        <f t="shared" si="65"/>
        <v>OUI</v>
      </c>
      <c r="N341" s="89"/>
      <c r="O341" s="52"/>
      <c r="P341" s="52"/>
      <c r="Q341" s="52"/>
      <c r="R341" s="52"/>
      <c r="S341" s="52"/>
      <c r="T341" s="52"/>
      <c r="U341" s="52"/>
      <c r="V341" s="52"/>
      <c r="W341" s="99"/>
      <c r="X341" s="132"/>
      <c r="Y341" s="130"/>
    </row>
    <row r="342" spans="1:25" ht="18" x14ac:dyDescent="0.25">
      <c r="A342" s="87"/>
      <c r="B342" s="113"/>
      <c r="C342" s="110"/>
      <c r="D342" s="88">
        <f t="shared" si="62"/>
        <v>0</v>
      </c>
      <c r="E342" s="120">
        <f t="shared" si="63"/>
        <v>0</v>
      </c>
      <c r="F342" s="117" t="str">
        <f t="shared" si="64"/>
        <v>NGAP</v>
      </c>
      <c r="G342" s="89"/>
      <c r="H342" s="89"/>
      <c r="I342" s="89"/>
      <c r="J342" s="89"/>
      <c r="K342" s="127"/>
      <c r="L342" s="123" t="str">
        <f t="shared" si="66"/>
        <v>OUI</v>
      </c>
      <c r="M342" s="52" t="str">
        <f t="shared" si="65"/>
        <v>OUI</v>
      </c>
      <c r="N342" s="89"/>
      <c r="O342" s="52"/>
      <c r="P342" s="52"/>
      <c r="Q342" s="52"/>
      <c r="R342" s="52"/>
      <c r="S342" s="52"/>
      <c r="T342" s="52"/>
      <c r="U342" s="52"/>
      <c r="V342" s="52"/>
      <c r="W342" s="99"/>
      <c r="X342" s="132"/>
      <c r="Y342" s="130"/>
    </row>
    <row r="343" spans="1:25" ht="18" x14ac:dyDescent="0.25">
      <c r="A343" s="87"/>
      <c r="B343" s="113"/>
      <c r="C343" s="110"/>
      <c r="D343" s="88">
        <f t="shared" si="62"/>
        <v>0</v>
      </c>
      <c r="E343" s="120">
        <f t="shared" si="63"/>
        <v>0</v>
      </c>
      <c r="F343" s="117" t="str">
        <f t="shared" si="64"/>
        <v>NGAP</v>
      </c>
      <c r="G343" s="89"/>
      <c r="H343" s="89"/>
      <c r="I343" s="89"/>
      <c r="J343" s="89"/>
      <c r="K343" s="127"/>
      <c r="L343" s="123" t="str">
        <f t="shared" si="66"/>
        <v>OUI</v>
      </c>
      <c r="M343" s="52" t="str">
        <f t="shared" si="65"/>
        <v>OUI</v>
      </c>
      <c r="N343" s="89"/>
      <c r="O343" s="52"/>
      <c r="P343" s="52"/>
      <c r="Q343" s="52"/>
      <c r="R343" s="52"/>
      <c r="S343" s="52"/>
      <c r="T343" s="52"/>
      <c r="U343" s="52"/>
      <c r="V343" s="52"/>
      <c r="W343" s="99"/>
      <c r="X343" s="132"/>
      <c r="Y343" s="130"/>
    </row>
    <row r="344" spans="1:25" ht="18" x14ac:dyDescent="0.25">
      <c r="A344" s="87"/>
      <c r="B344" s="113"/>
      <c r="C344" s="110"/>
      <c r="D344" s="88">
        <f t="shared" si="62"/>
        <v>0</v>
      </c>
      <c r="E344" s="120">
        <f t="shared" si="63"/>
        <v>0</v>
      </c>
      <c r="F344" s="117" t="str">
        <f t="shared" si="64"/>
        <v>NGAP</v>
      </c>
      <c r="G344" s="89"/>
      <c r="H344" s="89"/>
      <c r="I344" s="89"/>
      <c r="J344" s="89"/>
      <c r="K344" s="127"/>
      <c r="L344" s="123" t="str">
        <f t="shared" si="66"/>
        <v>OUI</v>
      </c>
      <c r="M344" s="52" t="str">
        <f t="shared" si="65"/>
        <v>OUI</v>
      </c>
      <c r="N344" s="89"/>
      <c r="O344" s="52"/>
      <c r="P344" s="52"/>
      <c r="Q344" s="52"/>
      <c r="R344" s="52"/>
      <c r="S344" s="52"/>
      <c r="T344" s="52"/>
      <c r="U344" s="52"/>
      <c r="V344" s="52"/>
      <c r="W344" s="99"/>
      <c r="X344" s="132"/>
      <c r="Y344" s="130"/>
    </row>
    <row r="345" spans="1:25" ht="18" x14ac:dyDescent="0.25">
      <c r="A345" s="87"/>
      <c r="B345" s="113"/>
      <c r="C345" s="110"/>
      <c r="D345" s="88">
        <f t="shared" si="62"/>
        <v>0</v>
      </c>
      <c r="E345" s="120">
        <f t="shared" si="63"/>
        <v>0</v>
      </c>
      <c r="F345" s="117" t="str">
        <f t="shared" si="64"/>
        <v>NGAP</v>
      </c>
      <c r="G345" s="89"/>
      <c r="H345" s="89"/>
      <c r="I345" s="89"/>
      <c r="J345" s="89"/>
      <c r="K345" s="127"/>
      <c r="L345" s="123" t="str">
        <f t="shared" si="66"/>
        <v>OUI</v>
      </c>
      <c r="M345" s="52" t="str">
        <f t="shared" si="65"/>
        <v>OUI</v>
      </c>
      <c r="N345" s="89"/>
      <c r="O345" s="52"/>
      <c r="P345" s="52"/>
      <c r="Q345" s="52"/>
      <c r="R345" s="52"/>
      <c r="S345" s="52"/>
      <c r="T345" s="52"/>
      <c r="U345" s="52"/>
      <c r="V345" s="52"/>
      <c r="W345" s="99"/>
      <c r="X345" s="132"/>
      <c r="Y345" s="130"/>
    </row>
    <row r="346" spans="1:25" ht="18" x14ac:dyDescent="0.25">
      <c r="A346" s="87"/>
      <c r="B346" s="113"/>
      <c r="C346" s="110"/>
      <c r="D346" s="88">
        <f t="shared" si="62"/>
        <v>0</v>
      </c>
      <c r="E346" s="120">
        <f t="shared" si="63"/>
        <v>0</v>
      </c>
      <c r="F346" s="117" t="str">
        <f t="shared" si="64"/>
        <v>NGAP</v>
      </c>
      <c r="G346" s="89"/>
      <c r="H346" s="89"/>
      <c r="I346" s="89"/>
      <c r="J346" s="89"/>
      <c r="K346" s="127"/>
      <c r="L346" s="123" t="str">
        <f t="shared" si="66"/>
        <v>OUI</v>
      </c>
      <c r="M346" s="52" t="str">
        <f t="shared" si="65"/>
        <v>OUI</v>
      </c>
      <c r="N346" s="89"/>
      <c r="O346" s="52"/>
      <c r="P346" s="52"/>
      <c r="Q346" s="52"/>
      <c r="R346" s="52"/>
      <c r="S346" s="52"/>
      <c r="T346" s="52"/>
      <c r="U346" s="52"/>
      <c r="V346" s="52"/>
      <c r="W346" s="99"/>
      <c r="X346" s="132"/>
      <c r="Y346" s="130"/>
    </row>
    <row r="347" spans="1:25" ht="18" x14ac:dyDescent="0.25">
      <c r="A347" s="87"/>
      <c r="B347" s="113"/>
      <c r="C347" s="110"/>
      <c r="D347" s="88">
        <f t="shared" si="62"/>
        <v>0</v>
      </c>
      <c r="E347" s="120">
        <f t="shared" si="63"/>
        <v>0</v>
      </c>
      <c r="F347" s="117" t="str">
        <f t="shared" si="64"/>
        <v>NGAP</v>
      </c>
      <c r="G347" s="89"/>
      <c r="H347" s="89"/>
      <c r="I347" s="89"/>
      <c r="J347" s="89"/>
      <c r="K347" s="127"/>
      <c r="L347" s="123" t="str">
        <f t="shared" si="66"/>
        <v>OUI</v>
      </c>
      <c r="M347" s="52" t="str">
        <f t="shared" si="65"/>
        <v>OUI</v>
      </c>
      <c r="N347" s="89"/>
      <c r="O347" s="52"/>
      <c r="P347" s="52"/>
      <c r="Q347" s="52"/>
      <c r="R347" s="52"/>
      <c r="S347" s="52"/>
      <c r="T347" s="52"/>
      <c r="U347" s="52"/>
      <c r="V347" s="52"/>
      <c r="W347" s="99"/>
      <c r="X347" s="132"/>
      <c r="Y347" s="130"/>
    </row>
    <row r="348" spans="1:25" ht="18" x14ac:dyDescent="0.25">
      <c r="A348" s="87"/>
      <c r="B348" s="113"/>
      <c r="C348" s="110"/>
      <c r="D348" s="88">
        <f t="shared" si="62"/>
        <v>0</v>
      </c>
      <c r="E348" s="120">
        <f t="shared" si="63"/>
        <v>0</v>
      </c>
      <c r="F348" s="117" t="str">
        <f t="shared" si="64"/>
        <v>NGAP</v>
      </c>
      <c r="G348" s="89"/>
      <c r="H348" s="89"/>
      <c r="I348" s="89"/>
      <c r="J348" s="89"/>
      <c r="K348" s="127"/>
      <c r="L348" s="123" t="str">
        <f t="shared" si="66"/>
        <v>OUI</v>
      </c>
      <c r="M348" s="52" t="str">
        <f t="shared" si="65"/>
        <v>OUI</v>
      </c>
      <c r="N348" s="89"/>
      <c r="O348" s="52"/>
      <c r="P348" s="52"/>
      <c r="Q348" s="52"/>
      <c r="R348" s="52"/>
      <c r="S348" s="52"/>
      <c r="T348" s="52"/>
      <c r="U348" s="52"/>
      <c r="V348" s="52"/>
      <c r="W348" s="99"/>
      <c r="X348" s="132"/>
      <c r="Y348" s="130"/>
    </row>
    <row r="349" spans="1:25" ht="18" x14ac:dyDescent="0.25">
      <c r="A349" s="87"/>
      <c r="B349" s="113"/>
      <c r="C349" s="110"/>
      <c r="D349" s="88">
        <f t="shared" si="62"/>
        <v>0</v>
      </c>
      <c r="E349" s="120">
        <f t="shared" si="63"/>
        <v>0</v>
      </c>
      <c r="F349" s="117" t="str">
        <f t="shared" si="64"/>
        <v>NGAP</v>
      </c>
      <c r="G349" s="89"/>
      <c r="H349" s="89"/>
      <c r="I349" s="89"/>
      <c r="J349" s="89"/>
      <c r="K349" s="127"/>
      <c r="L349" s="123" t="str">
        <f t="shared" si="66"/>
        <v>OUI</v>
      </c>
      <c r="M349" s="52" t="str">
        <f t="shared" si="65"/>
        <v>OUI</v>
      </c>
      <c r="N349" s="89"/>
      <c r="O349" s="52"/>
      <c r="P349" s="52"/>
      <c r="Q349" s="52"/>
      <c r="R349" s="52"/>
      <c r="S349" s="52"/>
      <c r="T349" s="52"/>
      <c r="U349" s="52"/>
      <c r="V349" s="52"/>
      <c r="W349" s="99"/>
      <c r="X349" s="132"/>
      <c r="Y349" s="130"/>
    </row>
    <row r="350" spans="1:25" ht="18" x14ac:dyDescent="0.25">
      <c r="A350" s="87"/>
      <c r="B350" s="113"/>
      <c r="C350" s="110"/>
      <c r="D350" s="88">
        <f t="shared" si="62"/>
        <v>0</v>
      </c>
      <c r="E350" s="120">
        <f t="shared" si="63"/>
        <v>0</v>
      </c>
      <c r="F350" s="117" t="str">
        <f t="shared" si="64"/>
        <v>NGAP</v>
      </c>
      <c r="G350" s="89"/>
      <c r="H350" s="89"/>
      <c r="I350" s="89"/>
      <c r="J350" s="89"/>
      <c r="K350" s="127"/>
      <c r="L350" s="123" t="str">
        <f t="shared" si="66"/>
        <v>OUI</v>
      </c>
      <c r="M350" s="52" t="str">
        <f t="shared" si="65"/>
        <v>OUI</v>
      </c>
      <c r="N350" s="89"/>
      <c r="O350" s="52"/>
      <c r="P350" s="52"/>
      <c r="Q350" s="52"/>
      <c r="R350" s="52"/>
      <c r="S350" s="52"/>
      <c r="T350" s="52"/>
      <c r="U350" s="52"/>
      <c r="V350" s="52"/>
      <c r="W350" s="99"/>
      <c r="X350" s="132"/>
      <c r="Y350" s="130"/>
    </row>
    <row r="351" spans="1:25" ht="18" x14ac:dyDescent="0.25">
      <c r="A351" s="87"/>
      <c r="B351" s="113"/>
      <c r="C351" s="110"/>
      <c r="D351" s="88">
        <f t="shared" si="62"/>
        <v>0</v>
      </c>
      <c r="E351" s="120">
        <f t="shared" si="63"/>
        <v>0</v>
      </c>
      <c r="F351" s="117" t="str">
        <f t="shared" si="64"/>
        <v>NGAP</v>
      </c>
      <c r="G351" s="89"/>
      <c r="H351" s="89"/>
      <c r="I351" s="89"/>
      <c r="J351" s="89"/>
      <c r="K351" s="127"/>
      <c r="L351" s="123" t="str">
        <f t="shared" si="66"/>
        <v>OUI</v>
      </c>
      <c r="M351" s="52" t="str">
        <f t="shared" si="65"/>
        <v>OUI</v>
      </c>
      <c r="N351" s="89"/>
      <c r="O351" s="52"/>
      <c r="P351" s="52"/>
      <c r="Q351" s="52"/>
      <c r="R351" s="52"/>
      <c r="S351" s="52"/>
      <c r="T351" s="52"/>
      <c r="U351" s="52"/>
      <c r="V351" s="52"/>
      <c r="W351" s="99"/>
      <c r="X351" s="132"/>
      <c r="Y351" s="130"/>
    </row>
    <row r="352" spans="1:25" ht="18" x14ac:dyDescent="0.25">
      <c r="A352" s="87"/>
      <c r="B352" s="113"/>
      <c r="C352" s="110"/>
      <c r="D352" s="88">
        <f t="shared" si="62"/>
        <v>0</v>
      </c>
      <c r="E352" s="120">
        <f t="shared" si="63"/>
        <v>0</v>
      </c>
      <c r="F352" s="117" t="str">
        <f t="shared" si="64"/>
        <v>NGAP</v>
      </c>
      <c r="G352" s="89"/>
      <c r="H352" s="89"/>
      <c r="I352" s="89"/>
      <c r="J352" s="89"/>
      <c r="K352" s="127"/>
      <c r="L352" s="123" t="str">
        <f t="shared" si="66"/>
        <v>OUI</v>
      </c>
      <c r="M352" s="52" t="str">
        <f t="shared" si="65"/>
        <v>OUI</v>
      </c>
      <c r="N352" s="89"/>
      <c r="O352" s="52"/>
      <c r="P352" s="52"/>
      <c r="Q352" s="52"/>
      <c r="R352" s="52"/>
      <c r="S352" s="52"/>
      <c r="T352" s="52"/>
      <c r="U352" s="52"/>
      <c r="V352" s="52"/>
      <c r="W352" s="99"/>
      <c r="X352" s="132"/>
      <c r="Y352" s="130"/>
    </row>
    <row r="353" spans="1:25" ht="18" x14ac:dyDescent="0.25">
      <c r="A353" s="87"/>
      <c r="B353" s="113"/>
      <c r="C353" s="110"/>
      <c r="D353" s="88">
        <f t="shared" si="62"/>
        <v>0</v>
      </c>
      <c r="E353" s="120">
        <f t="shared" si="63"/>
        <v>0</v>
      </c>
      <c r="F353" s="117" t="str">
        <f t="shared" si="64"/>
        <v>NGAP</v>
      </c>
      <c r="G353" s="89"/>
      <c r="H353" s="89"/>
      <c r="I353" s="89"/>
      <c r="J353" s="89"/>
      <c r="K353" s="127"/>
      <c r="L353" s="123" t="str">
        <f t="shared" si="66"/>
        <v>OUI</v>
      </c>
      <c r="M353" s="52" t="str">
        <f t="shared" si="65"/>
        <v>OUI</v>
      </c>
      <c r="N353" s="89"/>
      <c r="O353" s="52"/>
      <c r="P353" s="52"/>
      <c r="Q353" s="52"/>
      <c r="R353" s="52"/>
      <c r="S353" s="52"/>
      <c r="T353" s="52"/>
      <c r="U353" s="52"/>
      <c r="V353" s="52"/>
      <c r="W353" s="99"/>
      <c r="X353" s="132"/>
      <c r="Y353" s="130"/>
    </row>
    <row r="354" spans="1:25" ht="18" x14ac:dyDescent="0.25">
      <c r="A354" s="87"/>
      <c r="B354" s="113"/>
      <c r="C354" s="110"/>
      <c r="D354" s="88">
        <f t="shared" si="62"/>
        <v>0</v>
      </c>
      <c r="E354" s="120">
        <f t="shared" si="63"/>
        <v>0</v>
      </c>
      <c r="F354" s="117" t="str">
        <f t="shared" si="64"/>
        <v>NGAP</v>
      </c>
      <c r="G354" s="89"/>
      <c r="H354" s="89"/>
      <c r="I354" s="89"/>
      <c r="J354" s="89"/>
      <c r="K354" s="127"/>
      <c r="L354" s="123" t="str">
        <f t="shared" si="66"/>
        <v>OUI</v>
      </c>
      <c r="M354" s="52" t="str">
        <f t="shared" si="65"/>
        <v>OUI</v>
      </c>
      <c r="N354" s="89"/>
      <c r="O354" s="52"/>
      <c r="P354" s="52"/>
      <c r="Q354" s="52"/>
      <c r="R354" s="52"/>
      <c r="S354" s="52"/>
      <c r="T354" s="52"/>
      <c r="U354" s="52"/>
      <c r="V354" s="52"/>
      <c r="W354" s="99"/>
      <c r="X354" s="132"/>
      <c r="Y354" s="130"/>
    </row>
    <row r="355" spans="1:25" ht="18" x14ac:dyDescent="0.25">
      <c r="A355" s="87"/>
      <c r="B355" s="113"/>
      <c r="C355" s="110"/>
      <c r="D355" s="88">
        <f t="shared" si="62"/>
        <v>0</v>
      </c>
      <c r="E355" s="120">
        <f t="shared" si="63"/>
        <v>0</v>
      </c>
      <c r="F355" s="117" t="str">
        <f t="shared" si="64"/>
        <v>NGAP</v>
      </c>
      <c r="G355" s="89"/>
      <c r="H355" s="89"/>
      <c r="I355" s="89"/>
      <c r="J355" s="89"/>
      <c r="K355" s="127"/>
      <c r="L355" s="123" t="str">
        <f t="shared" si="66"/>
        <v>OUI</v>
      </c>
      <c r="M355" s="52" t="str">
        <f t="shared" si="65"/>
        <v>OUI</v>
      </c>
      <c r="N355" s="89"/>
      <c r="O355" s="52"/>
      <c r="P355" s="52"/>
      <c r="Q355" s="52"/>
      <c r="R355" s="52"/>
      <c r="S355" s="52"/>
      <c r="T355" s="52"/>
      <c r="U355" s="52"/>
      <c r="V355" s="52"/>
      <c r="W355" s="99"/>
      <c r="X355" s="132"/>
      <c r="Y355" s="130"/>
    </row>
    <row r="356" spans="1:25" ht="18" x14ac:dyDescent="0.25">
      <c r="A356" s="87"/>
      <c r="B356" s="113"/>
      <c r="C356" s="110"/>
      <c r="D356" s="88">
        <f t="shared" si="62"/>
        <v>0</v>
      </c>
      <c r="E356" s="120">
        <f t="shared" si="63"/>
        <v>0</v>
      </c>
      <c r="F356" s="117" t="str">
        <f t="shared" si="64"/>
        <v>NGAP</v>
      </c>
      <c r="G356" s="89"/>
      <c r="H356" s="89"/>
      <c r="I356" s="89"/>
      <c r="J356" s="89"/>
      <c r="K356" s="127"/>
      <c r="L356" s="123" t="str">
        <f t="shared" si="66"/>
        <v>OUI</v>
      </c>
      <c r="M356" s="52" t="str">
        <f t="shared" si="65"/>
        <v>OUI</v>
      </c>
      <c r="N356" s="89"/>
      <c r="O356" s="52"/>
      <c r="P356" s="52"/>
      <c r="Q356" s="52"/>
      <c r="R356" s="52"/>
      <c r="S356" s="52"/>
      <c r="T356" s="52"/>
      <c r="U356" s="52"/>
      <c r="V356" s="52"/>
      <c r="W356" s="99"/>
      <c r="X356" s="132"/>
      <c r="Y356" s="130"/>
    </row>
    <row r="357" spans="1:25" ht="18" x14ac:dyDescent="0.25">
      <c r="A357" s="87"/>
      <c r="B357" s="113"/>
      <c r="C357" s="110"/>
      <c r="D357" s="88">
        <f t="shared" si="62"/>
        <v>0</v>
      </c>
      <c r="E357" s="120">
        <f t="shared" si="63"/>
        <v>0</v>
      </c>
      <c r="F357" s="117" t="str">
        <f t="shared" si="64"/>
        <v>NGAP</v>
      </c>
      <c r="G357" s="89"/>
      <c r="H357" s="89"/>
      <c r="I357" s="89"/>
      <c r="J357" s="89"/>
      <c r="K357" s="127"/>
      <c r="L357" s="123" t="str">
        <f t="shared" si="66"/>
        <v>OUI</v>
      </c>
      <c r="M357" s="52" t="str">
        <f t="shared" si="65"/>
        <v>OUI</v>
      </c>
      <c r="N357" s="89"/>
      <c r="O357" s="52"/>
      <c r="P357" s="52"/>
      <c r="Q357" s="52"/>
      <c r="R357" s="52"/>
      <c r="S357" s="52"/>
      <c r="T357" s="52"/>
      <c r="U357" s="52"/>
      <c r="V357" s="52"/>
      <c r="W357" s="99"/>
      <c r="X357" s="132"/>
      <c r="Y357" s="130"/>
    </row>
    <row r="358" spans="1:25" ht="18" x14ac:dyDescent="0.25">
      <c r="A358" s="87"/>
      <c r="B358" s="113"/>
      <c r="C358" s="110"/>
      <c r="D358" s="88">
        <f t="shared" si="62"/>
        <v>0</v>
      </c>
      <c r="E358" s="120">
        <f t="shared" si="63"/>
        <v>0</v>
      </c>
      <c r="F358" s="117" t="str">
        <f t="shared" si="64"/>
        <v>NGAP</v>
      </c>
      <c r="G358" s="89"/>
      <c r="H358" s="89"/>
      <c r="I358" s="89"/>
      <c r="J358" s="89"/>
      <c r="K358" s="127"/>
      <c r="L358" s="123" t="str">
        <f t="shared" si="66"/>
        <v>OUI</v>
      </c>
      <c r="M358" s="52" t="str">
        <f t="shared" si="65"/>
        <v>OUI</v>
      </c>
      <c r="N358" s="89"/>
      <c r="O358" s="52"/>
      <c r="P358" s="52"/>
      <c r="Q358" s="52"/>
      <c r="R358" s="52"/>
      <c r="S358" s="52"/>
      <c r="T358" s="52"/>
      <c r="U358" s="52"/>
      <c r="V358" s="52"/>
      <c r="W358" s="99"/>
      <c r="X358" s="132"/>
      <c r="Y358" s="130"/>
    </row>
    <row r="359" spans="1:25" ht="18" x14ac:dyDescent="0.25">
      <c r="A359" s="87"/>
      <c r="B359" s="113"/>
      <c r="C359" s="110"/>
      <c r="D359" s="88">
        <f t="shared" si="62"/>
        <v>0</v>
      </c>
      <c r="E359" s="120">
        <f t="shared" si="63"/>
        <v>0</v>
      </c>
      <c r="F359" s="117" t="str">
        <f t="shared" si="64"/>
        <v>NGAP</v>
      </c>
      <c r="G359" s="89"/>
      <c r="H359" s="89"/>
      <c r="I359" s="89"/>
      <c r="J359" s="89"/>
      <c r="K359" s="127"/>
      <c r="L359" s="123" t="str">
        <f t="shared" si="66"/>
        <v>OUI</v>
      </c>
      <c r="M359" s="52" t="str">
        <f t="shared" si="65"/>
        <v>OUI</v>
      </c>
      <c r="N359" s="89"/>
      <c r="O359" s="52"/>
      <c r="P359" s="52"/>
      <c r="Q359" s="52"/>
      <c r="R359" s="52"/>
      <c r="S359" s="52"/>
      <c r="T359" s="52"/>
      <c r="U359" s="52"/>
      <c r="V359" s="52"/>
      <c r="W359" s="99"/>
      <c r="X359" s="132"/>
      <c r="Y359" s="130"/>
    </row>
    <row r="360" spans="1:25" ht="18" x14ac:dyDescent="0.25">
      <c r="A360" s="87"/>
      <c r="B360" s="113"/>
      <c r="C360" s="110"/>
      <c r="D360" s="88">
        <f t="shared" si="62"/>
        <v>0</v>
      </c>
      <c r="E360" s="120">
        <f t="shared" si="63"/>
        <v>0</v>
      </c>
      <c r="F360" s="117" t="str">
        <f t="shared" si="64"/>
        <v>NGAP</v>
      </c>
      <c r="G360" s="89"/>
      <c r="H360" s="89"/>
      <c r="I360" s="89"/>
      <c r="J360" s="89"/>
      <c r="K360" s="127"/>
      <c r="L360" s="123" t="str">
        <f t="shared" si="66"/>
        <v>OUI</v>
      </c>
      <c r="M360" s="52" t="str">
        <f t="shared" si="65"/>
        <v>OUI</v>
      </c>
      <c r="N360" s="89"/>
      <c r="O360" s="52"/>
      <c r="P360" s="52"/>
      <c r="Q360" s="52"/>
      <c r="R360" s="52"/>
      <c r="S360" s="52"/>
      <c r="T360" s="52"/>
      <c r="U360" s="52"/>
      <c r="V360" s="52"/>
      <c r="W360" s="99"/>
      <c r="X360" s="132"/>
      <c r="Y360" s="130"/>
    </row>
    <row r="361" spans="1:25" ht="18" x14ac:dyDescent="0.25">
      <c r="A361" s="87"/>
      <c r="B361" s="113"/>
      <c r="C361" s="110"/>
      <c r="D361" s="88">
        <f t="shared" si="62"/>
        <v>0</v>
      </c>
      <c r="E361" s="120">
        <f t="shared" si="63"/>
        <v>0</v>
      </c>
      <c r="F361" s="117" t="str">
        <f t="shared" si="64"/>
        <v>NGAP</v>
      </c>
      <c r="G361" s="89"/>
      <c r="H361" s="89"/>
      <c r="I361" s="89"/>
      <c r="J361" s="89"/>
      <c r="K361" s="127"/>
      <c r="L361" s="123" t="str">
        <f t="shared" si="66"/>
        <v>OUI</v>
      </c>
      <c r="M361" s="52" t="str">
        <f t="shared" si="65"/>
        <v>OUI</v>
      </c>
      <c r="N361" s="89"/>
      <c r="O361" s="52"/>
      <c r="P361" s="52"/>
      <c r="Q361" s="52"/>
      <c r="R361" s="52"/>
      <c r="S361" s="52"/>
      <c r="T361" s="52"/>
      <c r="U361" s="52"/>
      <c r="V361" s="52"/>
      <c r="W361" s="99"/>
      <c r="X361" s="132"/>
      <c r="Y361" s="130"/>
    </row>
    <row r="362" spans="1:25" ht="18" x14ac:dyDescent="0.25">
      <c r="A362" s="87"/>
      <c r="B362" s="113"/>
      <c r="C362" s="110"/>
      <c r="D362" s="88">
        <f t="shared" si="62"/>
        <v>0</v>
      </c>
      <c r="E362" s="120">
        <f t="shared" si="63"/>
        <v>0</v>
      </c>
      <c r="F362" s="117" t="str">
        <f t="shared" si="64"/>
        <v>NGAP</v>
      </c>
      <c r="G362" s="89"/>
      <c r="H362" s="89"/>
      <c r="I362" s="89"/>
      <c r="J362" s="89"/>
      <c r="K362" s="127"/>
      <c r="L362" s="123" t="str">
        <f t="shared" si="66"/>
        <v>OUI</v>
      </c>
      <c r="M362" s="52" t="str">
        <f t="shared" si="65"/>
        <v>OUI</v>
      </c>
      <c r="N362" s="89"/>
      <c r="O362" s="52"/>
      <c r="P362" s="52"/>
      <c r="Q362" s="52"/>
      <c r="R362" s="52"/>
      <c r="S362" s="52"/>
      <c r="T362" s="52"/>
      <c r="U362" s="52"/>
      <c r="V362" s="52"/>
      <c r="W362" s="99"/>
      <c r="X362" s="132"/>
      <c r="Y362" s="130"/>
    </row>
    <row r="363" spans="1:25" ht="18" x14ac:dyDescent="0.25">
      <c r="A363" s="87"/>
      <c r="B363" s="113"/>
      <c r="C363" s="110"/>
      <c r="D363" s="88">
        <f t="shared" si="62"/>
        <v>0</v>
      </c>
      <c r="E363" s="120">
        <f t="shared" si="63"/>
        <v>0</v>
      </c>
      <c r="F363" s="117" t="str">
        <f t="shared" si="64"/>
        <v>NGAP</v>
      </c>
      <c r="G363" s="89"/>
      <c r="H363" s="89"/>
      <c r="I363" s="89"/>
      <c r="J363" s="89"/>
      <c r="K363" s="127"/>
      <c r="L363" s="123" t="str">
        <f t="shared" si="66"/>
        <v>OUI</v>
      </c>
      <c r="M363" s="52" t="str">
        <f t="shared" si="65"/>
        <v>OUI</v>
      </c>
      <c r="N363" s="89"/>
      <c r="O363" s="52"/>
      <c r="P363" s="52"/>
      <c r="Q363" s="52"/>
      <c r="R363" s="52"/>
      <c r="S363" s="52"/>
      <c r="T363" s="52"/>
      <c r="U363" s="52"/>
      <c r="V363" s="52"/>
      <c r="W363" s="99"/>
      <c r="X363" s="132"/>
      <c r="Y363" s="130"/>
    </row>
    <row r="364" spans="1:25" ht="18" x14ac:dyDescent="0.25">
      <c r="A364" s="87"/>
      <c r="B364" s="113"/>
      <c r="C364" s="110"/>
      <c r="D364" s="88">
        <f t="shared" si="62"/>
        <v>0</v>
      </c>
      <c r="E364" s="120">
        <f t="shared" si="63"/>
        <v>0</v>
      </c>
      <c r="F364" s="117" t="str">
        <f t="shared" si="64"/>
        <v>NGAP</v>
      </c>
      <c r="G364" s="89"/>
      <c r="H364" s="89"/>
      <c r="I364" s="89"/>
      <c r="J364" s="89"/>
      <c r="K364" s="127"/>
      <c r="L364" s="123" t="str">
        <f t="shared" si="66"/>
        <v>OUI</v>
      </c>
      <c r="M364" s="52" t="str">
        <f t="shared" si="65"/>
        <v>OUI</v>
      </c>
      <c r="N364" s="89"/>
      <c r="O364" s="52"/>
      <c r="P364" s="52"/>
      <c r="Q364" s="52"/>
      <c r="R364" s="52"/>
      <c r="S364" s="52"/>
      <c r="T364" s="52"/>
      <c r="U364" s="52"/>
      <c r="V364" s="52"/>
      <c r="W364" s="99"/>
      <c r="X364" s="132"/>
      <c r="Y364" s="130"/>
    </row>
    <row r="365" spans="1:25" ht="18" x14ac:dyDescent="0.25">
      <c r="A365" s="87"/>
      <c r="B365" s="113"/>
      <c r="C365" s="110"/>
      <c r="D365" s="88">
        <f t="shared" si="62"/>
        <v>0</v>
      </c>
      <c r="E365" s="120">
        <f t="shared" si="63"/>
        <v>0</v>
      </c>
      <c r="F365" s="117" t="str">
        <f t="shared" si="64"/>
        <v>NGAP</v>
      </c>
      <c r="G365" s="89"/>
      <c r="H365" s="89"/>
      <c r="I365" s="89"/>
      <c r="J365" s="89"/>
      <c r="K365" s="127"/>
      <c r="L365" s="123" t="str">
        <f t="shared" si="66"/>
        <v>OUI</v>
      </c>
      <c r="M365" s="52" t="str">
        <f t="shared" si="65"/>
        <v>OUI</v>
      </c>
      <c r="N365" s="89"/>
      <c r="O365" s="52"/>
      <c r="P365" s="52"/>
      <c r="Q365" s="52"/>
      <c r="R365" s="52"/>
      <c r="S365" s="52"/>
      <c r="T365" s="52"/>
      <c r="U365" s="52"/>
      <c r="V365" s="52"/>
      <c r="W365" s="99"/>
      <c r="X365" s="132"/>
      <c r="Y365" s="130"/>
    </row>
    <row r="366" spans="1:25" ht="18" x14ac:dyDescent="0.25">
      <c r="A366" s="87"/>
      <c r="B366" s="113"/>
      <c r="C366" s="110"/>
      <c r="D366" s="88">
        <f t="shared" si="62"/>
        <v>0</v>
      </c>
      <c r="E366" s="120">
        <f t="shared" si="63"/>
        <v>0</v>
      </c>
      <c r="F366" s="117" t="str">
        <f t="shared" si="64"/>
        <v>NGAP</v>
      </c>
      <c r="G366" s="89"/>
      <c r="H366" s="89"/>
      <c r="I366" s="89"/>
      <c r="J366" s="89"/>
      <c r="K366" s="127"/>
      <c r="L366" s="123" t="str">
        <f t="shared" si="66"/>
        <v>OUI</v>
      </c>
      <c r="M366" s="52" t="str">
        <f t="shared" si="65"/>
        <v>OUI</v>
      </c>
      <c r="N366" s="89"/>
      <c r="O366" s="52"/>
      <c r="P366" s="52"/>
      <c r="Q366" s="52"/>
      <c r="R366" s="52"/>
      <c r="S366" s="52"/>
      <c r="T366" s="52"/>
      <c r="U366" s="52"/>
      <c r="V366" s="52"/>
      <c r="W366" s="99"/>
      <c r="X366" s="132"/>
      <c r="Y366" s="130"/>
    </row>
    <row r="367" spans="1:25" ht="18" x14ac:dyDescent="0.25">
      <c r="A367" s="87"/>
      <c r="B367" s="113"/>
      <c r="C367" s="110"/>
      <c r="D367" s="88">
        <f t="shared" si="62"/>
        <v>0</v>
      </c>
      <c r="E367" s="120">
        <f t="shared" si="63"/>
        <v>0</v>
      </c>
      <c r="F367" s="117" t="str">
        <f t="shared" si="64"/>
        <v>NGAP</v>
      </c>
      <c r="G367" s="89"/>
      <c r="H367" s="89"/>
      <c r="I367" s="89"/>
      <c r="J367" s="89"/>
      <c r="K367" s="127"/>
      <c r="L367" s="123" t="str">
        <f t="shared" si="66"/>
        <v>OUI</v>
      </c>
      <c r="M367" s="52" t="str">
        <f t="shared" si="65"/>
        <v>OUI</v>
      </c>
      <c r="N367" s="89"/>
      <c r="O367" s="52"/>
      <c r="P367" s="52"/>
      <c r="Q367" s="52"/>
      <c r="R367" s="52"/>
      <c r="S367" s="52"/>
      <c r="T367" s="52"/>
      <c r="U367" s="52"/>
      <c r="V367" s="52"/>
      <c r="W367" s="99"/>
      <c r="X367" s="132"/>
      <c r="Y367" s="130"/>
    </row>
    <row r="368" spans="1:25" ht="18" x14ac:dyDescent="0.25">
      <c r="A368" s="87"/>
      <c r="B368" s="113"/>
      <c r="C368" s="110"/>
      <c r="D368" s="88">
        <f t="shared" si="62"/>
        <v>0</v>
      </c>
      <c r="E368" s="120">
        <f t="shared" si="63"/>
        <v>0</v>
      </c>
      <c r="F368" s="117" t="str">
        <f t="shared" si="64"/>
        <v>NGAP</v>
      </c>
      <c r="G368" s="89"/>
      <c r="H368" s="89"/>
      <c r="I368" s="89"/>
      <c r="J368" s="89"/>
      <c r="K368" s="127"/>
      <c r="L368" s="123" t="str">
        <f t="shared" si="66"/>
        <v>OUI</v>
      </c>
      <c r="M368" s="52" t="str">
        <f t="shared" si="65"/>
        <v>OUI</v>
      </c>
      <c r="N368" s="89"/>
      <c r="O368" s="52"/>
      <c r="P368" s="52"/>
      <c r="Q368" s="52"/>
      <c r="R368" s="52"/>
      <c r="S368" s="52"/>
      <c r="T368" s="52"/>
      <c r="U368" s="52"/>
      <c r="V368" s="52"/>
      <c r="W368" s="99"/>
      <c r="X368" s="132"/>
      <c r="Y368" s="130"/>
    </row>
    <row r="369" spans="1:25" ht="18" x14ac:dyDescent="0.25">
      <c r="A369" s="87"/>
      <c r="B369" s="113"/>
      <c r="C369" s="110"/>
      <c r="D369" s="88">
        <f t="shared" si="62"/>
        <v>0</v>
      </c>
      <c r="E369" s="120">
        <f t="shared" si="63"/>
        <v>0</v>
      </c>
      <c r="F369" s="117" t="str">
        <f t="shared" si="64"/>
        <v>NGAP</v>
      </c>
      <c r="G369" s="89"/>
      <c r="H369" s="89"/>
      <c r="I369" s="89"/>
      <c r="J369" s="89"/>
      <c r="K369" s="127"/>
      <c r="L369" s="123" t="str">
        <f t="shared" si="66"/>
        <v>OUI</v>
      </c>
      <c r="M369" s="52" t="str">
        <f t="shared" si="65"/>
        <v>OUI</v>
      </c>
      <c r="N369" s="89"/>
      <c r="O369" s="52"/>
      <c r="P369" s="52"/>
      <c r="Q369" s="52"/>
      <c r="R369" s="52"/>
      <c r="S369" s="52"/>
      <c r="T369" s="52"/>
      <c r="U369" s="52"/>
      <c r="V369" s="52"/>
      <c r="W369" s="99"/>
      <c r="X369" s="132"/>
      <c r="Y369" s="130"/>
    </row>
    <row r="370" spans="1:25" ht="18" x14ac:dyDescent="0.25">
      <c r="A370" s="87"/>
      <c r="B370" s="113"/>
      <c r="C370" s="110"/>
      <c r="D370" s="88">
        <f t="shared" si="62"/>
        <v>0</v>
      </c>
      <c r="E370" s="120">
        <f t="shared" si="63"/>
        <v>0</v>
      </c>
      <c r="F370" s="117" t="str">
        <f t="shared" si="64"/>
        <v>NGAP</v>
      </c>
      <c r="G370" s="89"/>
      <c r="H370" s="89"/>
      <c r="I370" s="89"/>
      <c r="J370" s="89"/>
      <c r="K370" s="127"/>
      <c r="L370" s="123" t="str">
        <f t="shared" si="66"/>
        <v>OUI</v>
      </c>
      <c r="M370" s="52" t="str">
        <f t="shared" si="65"/>
        <v>OUI</v>
      </c>
      <c r="N370" s="89"/>
      <c r="O370" s="52"/>
      <c r="P370" s="52"/>
      <c r="Q370" s="52"/>
      <c r="R370" s="52"/>
      <c r="S370" s="52"/>
      <c r="T370" s="52"/>
      <c r="U370" s="52"/>
      <c r="V370" s="52"/>
      <c r="W370" s="99"/>
      <c r="X370" s="132"/>
      <c r="Y370" s="130"/>
    </row>
    <row r="371" spans="1:25" ht="18" x14ac:dyDescent="0.25">
      <c r="A371" s="87"/>
      <c r="B371" s="113"/>
      <c r="C371" s="110"/>
      <c r="D371" s="88">
        <f t="shared" si="62"/>
        <v>0</v>
      </c>
      <c r="E371" s="120">
        <f t="shared" si="63"/>
        <v>0</v>
      </c>
      <c r="F371" s="117" t="str">
        <f t="shared" si="64"/>
        <v>NGAP</v>
      </c>
      <c r="G371" s="89"/>
      <c r="H371" s="89"/>
      <c r="I371" s="89"/>
      <c r="J371" s="89"/>
      <c r="K371" s="127"/>
      <c r="L371" s="123" t="str">
        <f t="shared" si="66"/>
        <v>OUI</v>
      </c>
      <c r="M371" s="52" t="str">
        <f t="shared" si="65"/>
        <v>OUI</v>
      </c>
      <c r="N371" s="89"/>
      <c r="O371" s="52"/>
      <c r="P371" s="52"/>
      <c r="Q371" s="52"/>
      <c r="R371" s="52"/>
      <c r="S371" s="52"/>
      <c r="T371" s="52"/>
      <c r="U371" s="52"/>
      <c r="V371" s="52"/>
      <c r="W371" s="99"/>
      <c r="X371" s="132"/>
      <c r="Y371" s="130"/>
    </row>
    <row r="372" spans="1:25" ht="18" x14ac:dyDescent="0.25">
      <c r="A372" s="87"/>
      <c r="B372" s="113"/>
      <c r="C372" s="110"/>
      <c r="D372" s="88">
        <f t="shared" si="62"/>
        <v>0</v>
      </c>
      <c r="E372" s="120">
        <f t="shared" si="63"/>
        <v>0</v>
      </c>
      <c r="F372" s="117" t="str">
        <f t="shared" si="64"/>
        <v>NGAP</v>
      </c>
      <c r="G372" s="89"/>
      <c r="H372" s="89"/>
      <c r="I372" s="89"/>
      <c r="J372" s="89"/>
      <c r="K372" s="127"/>
      <c r="L372" s="123" t="str">
        <f t="shared" si="66"/>
        <v>OUI</v>
      </c>
      <c r="M372" s="52" t="str">
        <f t="shared" si="65"/>
        <v>OUI</v>
      </c>
      <c r="N372" s="89"/>
      <c r="O372" s="52"/>
      <c r="P372" s="52"/>
      <c r="Q372" s="52"/>
      <c r="R372" s="52"/>
      <c r="S372" s="52"/>
      <c r="T372" s="52"/>
      <c r="U372" s="52"/>
      <c r="V372" s="52"/>
      <c r="W372" s="99"/>
      <c r="X372" s="132"/>
      <c r="Y372" s="130"/>
    </row>
    <row r="373" spans="1:25" ht="18" x14ac:dyDescent="0.25">
      <c r="A373" s="87"/>
      <c r="B373" s="113"/>
      <c r="C373" s="110"/>
      <c r="D373" s="88">
        <f t="shared" si="62"/>
        <v>0</v>
      </c>
      <c r="E373" s="120">
        <f t="shared" si="63"/>
        <v>0</v>
      </c>
      <c r="F373" s="117" t="str">
        <f t="shared" si="64"/>
        <v>NGAP</v>
      </c>
      <c r="G373" s="89"/>
      <c r="H373" s="89"/>
      <c r="I373" s="89"/>
      <c r="J373" s="89"/>
      <c r="K373" s="127"/>
      <c r="L373" s="123" t="str">
        <f t="shared" si="66"/>
        <v>OUI</v>
      </c>
      <c r="M373" s="52" t="str">
        <f t="shared" si="65"/>
        <v>OUI</v>
      </c>
      <c r="N373" s="89"/>
      <c r="O373" s="52"/>
      <c r="P373" s="52"/>
      <c r="Q373" s="52"/>
      <c r="R373" s="52"/>
      <c r="S373" s="52"/>
      <c r="T373" s="52"/>
      <c r="U373" s="52"/>
      <c r="V373" s="52"/>
      <c r="W373" s="99"/>
      <c r="X373" s="132"/>
      <c r="Y373" s="130"/>
    </row>
    <row r="374" spans="1:25" ht="18" x14ac:dyDescent="0.25">
      <c r="A374" s="87"/>
      <c r="B374" s="113"/>
      <c r="C374" s="110"/>
      <c r="D374" s="88">
        <f t="shared" si="62"/>
        <v>0</v>
      </c>
      <c r="E374" s="120">
        <f t="shared" si="63"/>
        <v>0</v>
      </c>
      <c r="F374" s="117" t="str">
        <f t="shared" si="64"/>
        <v>NGAP</v>
      </c>
      <c r="G374" s="89"/>
      <c r="H374" s="89"/>
      <c r="I374" s="89"/>
      <c r="J374" s="89"/>
      <c r="K374" s="127"/>
      <c r="L374" s="123" t="str">
        <f t="shared" si="66"/>
        <v>OUI</v>
      </c>
      <c r="M374" s="52" t="str">
        <f t="shared" si="65"/>
        <v>OUI</v>
      </c>
      <c r="N374" s="89"/>
      <c r="O374" s="52"/>
      <c r="P374" s="52"/>
      <c r="Q374" s="52"/>
      <c r="R374" s="52"/>
      <c r="S374" s="52"/>
      <c r="T374" s="52"/>
      <c r="U374" s="52"/>
      <c r="V374" s="52"/>
      <c r="W374" s="99"/>
      <c r="X374" s="132"/>
      <c r="Y374" s="130"/>
    </row>
    <row r="375" spans="1:25" ht="18" x14ac:dyDescent="0.25">
      <c r="A375" s="87"/>
      <c r="B375" s="113"/>
      <c r="C375" s="110"/>
      <c r="D375" s="88">
        <f t="shared" si="62"/>
        <v>0</v>
      </c>
      <c r="E375" s="120">
        <f t="shared" si="63"/>
        <v>0</v>
      </c>
      <c r="F375" s="117" t="str">
        <f t="shared" si="64"/>
        <v>NGAP</v>
      </c>
      <c r="G375" s="89"/>
      <c r="H375" s="89"/>
      <c r="I375" s="89"/>
      <c r="J375" s="89"/>
      <c r="K375" s="127"/>
      <c r="L375" s="123" t="str">
        <f t="shared" si="66"/>
        <v>OUI</v>
      </c>
      <c r="M375" s="52" t="str">
        <f t="shared" si="65"/>
        <v>OUI</v>
      </c>
      <c r="N375" s="89"/>
      <c r="O375" s="52"/>
      <c r="P375" s="52"/>
      <c r="Q375" s="52"/>
      <c r="R375" s="52"/>
      <c r="S375" s="52"/>
      <c r="T375" s="52"/>
      <c r="U375" s="52"/>
      <c r="V375" s="52"/>
      <c r="W375" s="99"/>
      <c r="X375" s="132"/>
      <c r="Y375" s="130"/>
    </row>
    <row r="376" spans="1:25" ht="18" x14ac:dyDescent="0.25">
      <c r="A376" s="87"/>
      <c r="B376" s="113"/>
      <c r="C376" s="110"/>
      <c r="D376" s="88">
        <f t="shared" si="62"/>
        <v>0</v>
      </c>
      <c r="E376" s="120">
        <f t="shared" si="63"/>
        <v>0</v>
      </c>
      <c r="F376" s="117" t="str">
        <f t="shared" si="64"/>
        <v>NGAP</v>
      </c>
      <c r="G376" s="89"/>
      <c r="H376" s="89"/>
      <c r="I376" s="89"/>
      <c r="J376" s="89"/>
      <c r="K376" s="127"/>
      <c r="L376" s="123" t="str">
        <f t="shared" si="66"/>
        <v>OUI</v>
      </c>
      <c r="M376" s="52" t="str">
        <f t="shared" si="65"/>
        <v>OUI</v>
      </c>
      <c r="N376" s="89"/>
      <c r="O376" s="52"/>
      <c r="P376" s="52"/>
      <c r="Q376" s="52"/>
      <c r="R376" s="52"/>
      <c r="S376" s="52"/>
      <c r="T376" s="52"/>
      <c r="U376" s="52"/>
      <c r="V376" s="52"/>
      <c r="W376" s="99"/>
      <c r="X376" s="132"/>
      <c r="Y376" s="130"/>
    </row>
    <row r="377" spans="1:25" ht="18" x14ac:dyDescent="0.25">
      <c r="A377" s="87"/>
      <c r="B377" s="113"/>
      <c r="C377" s="110"/>
      <c r="D377" s="88">
        <f t="shared" si="62"/>
        <v>0</v>
      </c>
      <c r="E377" s="120">
        <f t="shared" si="63"/>
        <v>0</v>
      </c>
      <c r="F377" s="117" t="str">
        <f t="shared" si="64"/>
        <v>NGAP</v>
      </c>
      <c r="G377" s="89"/>
      <c r="H377" s="89"/>
      <c r="I377" s="89"/>
      <c r="J377" s="89"/>
      <c r="K377" s="127"/>
      <c r="L377" s="123" t="str">
        <f t="shared" si="66"/>
        <v>OUI</v>
      </c>
      <c r="M377" s="52" t="str">
        <f t="shared" si="65"/>
        <v>OUI</v>
      </c>
      <c r="N377" s="89"/>
      <c r="O377" s="52"/>
      <c r="P377" s="52"/>
      <c r="Q377" s="52"/>
      <c r="R377" s="52"/>
      <c r="S377" s="52"/>
      <c r="T377" s="52"/>
      <c r="U377" s="52"/>
      <c r="V377" s="52"/>
      <c r="W377" s="99"/>
      <c r="X377" s="132"/>
      <c r="Y377" s="130"/>
    </row>
    <row r="378" spans="1:25" ht="18" x14ac:dyDescent="0.25">
      <c r="A378" s="87"/>
      <c r="B378" s="113"/>
      <c r="C378" s="110"/>
      <c r="D378" s="88">
        <f t="shared" si="62"/>
        <v>0</v>
      </c>
      <c r="E378" s="120">
        <f t="shared" si="63"/>
        <v>0</v>
      </c>
      <c r="F378" s="117" t="str">
        <f t="shared" si="64"/>
        <v>NGAP</v>
      </c>
      <c r="G378" s="89"/>
      <c r="H378" s="89"/>
      <c r="I378" s="89"/>
      <c r="J378" s="89"/>
      <c r="K378" s="127"/>
      <c r="L378" s="123" t="str">
        <f t="shared" si="66"/>
        <v>OUI</v>
      </c>
      <c r="M378" s="52" t="str">
        <f t="shared" si="65"/>
        <v>OUI</v>
      </c>
      <c r="N378" s="89"/>
      <c r="O378" s="52"/>
      <c r="P378" s="52"/>
      <c r="Q378" s="52"/>
      <c r="R378" s="52"/>
      <c r="S378" s="52"/>
      <c r="T378" s="52"/>
      <c r="U378" s="52"/>
      <c r="V378" s="52"/>
      <c r="W378" s="99"/>
      <c r="X378" s="132"/>
      <c r="Y378" s="130"/>
    </row>
    <row r="379" spans="1:25" ht="18" x14ac:dyDescent="0.25">
      <c r="A379" s="87"/>
      <c r="B379" s="113"/>
      <c r="C379" s="110"/>
      <c r="D379" s="88">
        <f t="shared" si="62"/>
        <v>0</v>
      </c>
      <c r="E379" s="120">
        <f t="shared" si="63"/>
        <v>0</v>
      </c>
      <c r="F379" s="117" t="str">
        <f t="shared" si="64"/>
        <v>NGAP</v>
      </c>
      <c r="G379" s="89"/>
      <c r="H379" s="89"/>
      <c r="I379" s="89"/>
      <c r="J379" s="89"/>
      <c r="K379" s="127"/>
      <c r="L379" s="123" t="str">
        <f t="shared" si="66"/>
        <v>OUI</v>
      </c>
      <c r="M379" s="52" t="str">
        <f t="shared" si="65"/>
        <v>OUI</v>
      </c>
      <c r="N379" s="89"/>
      <c r="O379" s="52"/>
      <c r="P379" s="52"/>
      <c r="Q379" s="52"/>
      <c r="R379" s="52"/>
      <c r="S379" s="52"/>
      <c r="T379" s="52"/>
      <c r="U379" s="52"/>
      <c r="V379" s="52"/>
      <c r="W379" s="99"/>
      <c r="X379" s="132"/>
      <c r="Y379" s="130"/>
    </row>
    <row r="380" spans="1:25" ht="18" x14ac:dyDescent="0.25">
      <c r="A380" s="87"/>
      <c r="B380" s="113"/>
      <c r="C380" s="110"/>
      <c r="D380" s="88">
        <f t="shared" si="62"/>
        <v>0</v>
      </c>
      <c r="E380" s="120">
        <f t="shared" si="63"/>
        <v>0</v>
      </c>
      <c r="F380" s="117" t="str">
        <f t="shared" si="64"/>
        <v>NGAP</v>
      </c>
      <c r="G380" s="89"/>
      <c r="H380" s="89"/>
      <c r="I380" s="89"/>
      <c r="J380" s="89"/>
      <c r="K380" s="127"/>
      <c r="L380" s="123" t="str">
        <f t="shared" si="66"/>
        <v>OUI</v>
      </c>
      <c r="M380" s="52" t="str">
        <f t="shared" si="65"/>
        <v>OUI</v>
      </c>
      <c r="N380" s="89"/>
      <c r="O380" s="52"/>
      <c r="P380" s="52"/>
      <c r="Q380" s="52"/>
      <c r="R380" s="52"/>
      <c r="S380" s="52"/>
      <c r="T380" s="52"/>
      <c r="U380" s="52"/>
      <c r="V380" s="52"/>
      <c r="W380" s="99"/>
      <c r="X380" s="132"/>
      <c r="Y380" s="130"/>
    </row>
    <row r="381" spans="1:25" ht="18" x14ac:dyDescent="0.25">
      <c r="A381" s="87"/>
      <c r="B381" s="113"/>
      <c r="C381" s="110"/>
      <c r="D381" s="88">
        <f t="shared" si="62"/>
        <v>0</v>
      </c>
      <c r="E381" s="120">
        <f t="shared" si="63"/>
        <v>0</v>
      </c>
      <c r="F381" s="117" t="str">
        <f t="shared" si="64"/>
        <v>NGAP</v>
      </c>
      <c r="G381" s="89"/>
      <c r="H381" s="89"/>
      <c r="I381" s="89"/>
      <c r="J381" s="89"/>
      <c r="K381" s="127"/>
      <c r="L381" s="123" t="str">
        <f t="shared" si="66"/>
        <v>OUI</v>
      </c>
      <c r="M381" s="52" t="str">
        <f t="shared" si="65"/>
        <v>OUI</v>
      </c>
      <c r="N381" s="89"/>
      <c r="O381" s="52"/>
      <c r="P381" s="52"/>
      <c r="Q381" s="52"/>
      <c r="R381" s="52"/>
      <c r="S381" s="52"/>
      <c r="T381" s="52"/>
      <c r="U381" s="52"/>
      <c r="V381" s="52"/>
      <c r="W381" s="99"/>
      <c r="X381" s="132"/>
      <c r="Y381" s="130"/>
    </row>
    <row r="382" spans="1:25" ht="18" x14ac:dyDescent="0.25">
      <c r="A382" s="87"/>
      <c r="B382" s="113"/>
      <c r="C382" s="110"/>
      <c r="D382" s="88">
        <f t="shared" si="62"/>
        <v>0</v>
      </c>
      <c r="E382" s="120">
        <f t="shared" si="63"/>
        <v>0</v>
      </c>
      <c r="F382" s="117" t="str">
        <f t="shared" si="64"/>
        <v>NGAP</v>
      </c>
      <c r="G382" s="89"/>
      <c r="H382" s="89"/>
      <c r="I382" s="89"/>
      <c r="J382" s="89"/>
      <c r="K382" s="127"/>
      <c r="L382" s="123" t="str">
        <f t="shared" si="66"/>
        <v>OUI</v>
      </c>
      <c r="M382" s="52" t="str">
        <f t="shared" si="65"/>
        <v>OUI</v>
      </c>
      <c r="N382" s="89"/>
      <c r="O382" s="52"/>
      <c r="P382" s="52"/>
      <c r="Q382" s="52"/>
      <c r="R382" s="52"/>
      <c r="S382" s="52"/>
      <c r="T382" s="52"/>
      <c r="U382" s="52"/>
      <c r="V382" s="52"/>
      <c r="W382" s="99"/>
      <c r="X382" s="132"/>
      <c r="Y382" s="130"/>
    </row>
    <row r="383" spans="1:25" ht="18" x14ac:dyDescent="0.25">
      <c r="A383" s="87"/>
      <c r="B383" s="113"/>
      <c r="C383" s="110"/>
      <c r="D383" s="88">
        <f t="shared" si="62"/>
        <v>0</v>
      </c>
      <c r="E383" s="120">
        <f t="shared" si="63"/>
        <v>0</v>
      </c>
      <c r="F383" s="117" t="str">
        <f t="shared" si="64"/>
        <v>NGAP</v>
      </c>
      <c r="G383" s="89"/>
      <c r="H383" s="89"/>
      <c r="I383" s="89"/>
      <c r="J383" s="89"/>
      <c r="K383" s="127"/>
      <c r="L383" s="123" t="str">
        <f t="shared" si="66"/>
        <v>OUI</v>
      </c>
      <c r="M383" s="52" t="str">
        <f t="shared" si="65"/>
        <v>OUI</v>
      </c>
      <c r="N383" s="89"/>
      <c r="O383" s="52"/>
      <c r="P383" s="52"/>
      <c r="Q383" s="52"/>
      <c r="R383" s="52"/>
      <c r="S383" s="52"/>
      <c r="T383" s="52"/>
      <c r="U383" s="52"/>
      <c r="V383" s="52"/>
      <c r="W383" s="99"/>
      <c r="X383" s="132"/>
      <c r="Y383" s="130"/>
    </row>
    <row r="384" spans="1:25" ht="18" x14ac:dyDescent="0.25">
      <c r="A384" s="87"/>
      <c r="B384" s="113"/>
      <c r="C384" s="110"/>
      <c r="D384" s="88">
        <f t="shared" si="62"/>
        <v>0</v>
      </c>
      <c r="E384" s="120">
        <f t="shared" si="63"/>
        <v>0</v>
      </c>
      <c r="F384" s="117" t="str">
        <f t="shared" si="64"/>
        <v>NGAP</v>
      </c>
      <c r="G384" s="89"/>
      <c r="H384" s="89"/>
      <c r="I384" s="89"/>
      <c r="J384" s="89"/>
      <c r="K384" s="127"/>
      <c r="L384" s="123" t="str">
        <f t="shared" si="66"/>
        <v>OUI</v>
      </c>
      <c r="M384" s="52" t="str">
        <f t="shared" si="65"/>
        <v>OUI</v>
      </c>
      <c r="N384" s="89"/>
      <c r="O384" s="52"/>
      <c r="P384" s="52"/>
      <c r="Q384" s="52"/>
      <c r="R384" s="52"/>
      <c r="S384" s="52"/>
      <c r="T384" s="52"/>
      <c r="U384" s="52"/>
      <c r="V384" s="52"/>
      <c r="W384" s="99"/>
      <c r="X384" s="132"/>
      <c r="Y384" s="130"/>
    </row>
    <row r="385" spans="1:25" ht="18" x14ac:dyDescent="0.25">
      <c r="A385" s="87"/>
      <c r="B385" s="113"/>
      <c r="C385" s="110"/>
      <c r="D385" s="88">
        <f t="shared" si="62"/>
        <v>0</v>
      </c>
      <c r="E385" s="120">
        <f t="shared" si="63"/>
        <v>0</v>
      </c>
      <c r="F385" s="117" t="str">
        <f t="shared" si="64"/>
        <v>NGAP</v>
      </c>
      <c r="G385" s="89"/>
      <c r="H385" s="89"/>
      <c r="I385" s="89"/>
      <c r="J385" s="89"/>
      <c r="K385" s="127"/>
      <c r="L385" s="123" t="str">
        <f t="shared" si="66"/>
        <v>OUI</v>
      </c>
      <c r="M385" s="52" t="str">
        <f t="shared" si="65"/>
        <v>OUI</v>
      </c>
      <c r="N385" s="89"/>
      <c r="O385" s="52"/>
      <c r="P385" s="52"/>
      <c r="Q385" s="52"/>
      <c r="R385" s="52"/>
      <c r="S385" s="52"/>
      <c r="T385" s="52"/>
      <c r="U385" s="52"/>
      <c r="V385" s="52"/>
      <c r="W385" s="99"/>
      <c r="X385" s="132"/>
      <c r="Y385" s="130"/>
    </row>
    <row r="386" spans="1:25" ht="18" x14ac:dyDescent="0.25">
      <c r="A386" s="87"/>
      <c r="B386" s="113"/>
      <c r="C386" s="110"/>
      <c r="D386" s="88">
        <f t="shared" si="62"/>
        <v>0</v>
      </c>
      <c r="E386" s="120">
        <f t="shared" si="63"/>
        <v>0</v>
      </c>
      <c r="F386" s="117" t="str">
        <f t="shared" si="64"/>
        <v>NGAP</v>
      </c>
      <c r="G386" s="89"/>
      <c r="H386" s="89"/>
      <c r="I386" s="89"/>
      <c r="J386" s="89"/>
      <c r="K386" s="127"/>
      <c r="L386" s="123" t="str">
        <f t="shared" si="66"/>
        <v>OUI</v>
      </c>
      <c r="M386" s="52" t="str">
        <f t="shared" si="65"/>
        <v>OUI</v>
      </c>
      <c r="N386" s="89"/>
      <c r="O386" s="52"/>
      <c r="P386" s="52"/>
      <c r="Q386" s="52"/>
      <c r="R386" s="52"/>
      <c r="S386" s="52"/>
      <c r="T386" s="52"/>
      <c r="U386" s="52"/>
      <c r="V386" s="52"/>
      <c r="W386" s="99"/>
      <c r="X386" s="132"/>
      <c r="Y386" s="130"/>
    </row>
    <row r="387" spans="1:25" ht="18" x14ac:dyDescent="0.25">
      <c r="A387" s="87"/>
      <c r="B387" s="113"/>
      <c r="C387" s="110"/>
      <c r="D387" s="88">
        <f t="shared" si="62"/>
        <v>0</v>
      </c>
      <c r="E387" s="120">
        <f t="shared" si="63"/>
        <v>0</v>
      </c>
      <c r="F387" s="117" t="str">
        <f t="shared" si="64"/>
        <v>NGAP</v>
      </c>
      <c r="G387" s="89"/>
      <c r="H387" s="89"/>
      <c r="I387" s="89"/>
      <c r="J387" s="89"/>
      <c r="K387" s="127"/>
      <c r="L387" s="123" t="str">
        <f t="shared" si="66"/>
        <v>OUI</v>
      </c>
      <c r="M387" s="52" t="str">
        <f t="shared" si="65"/>
        <v>OUI</v>
      </c>
      <c r="N387" s="89"/>
      <c r="O387" s="52"/>
      <c r="P387" s="52"/>
      <c r="Q387" s="52"/>
      <c r="R387" s="52"/>
      <c r="S387" s="52"/>
      <c r="T387" s="52"/>
      <c r="U387" s="52"/>
      <c r="V387" s="52"/>
      <c r="W387" s="99"/>
      <c r="X387" s="132"/>
      <c r="Y387" s="130"/>
    </row>
    <row r="388" spans="1:25" ht="18" x14ac:dyDescent="0.25">
      <c r="A388" s="87"/>
      <c r="B388" s="113"/>
      <c r="C388" s="110"/>
      <c r="D388" s="88">
        <f t="shared" ref="D388:D451" si="67">C388*0.7</f>
        <v>0</v>
      </c>
      <c r="E388" s="120">
        <f t="shared" ref="E388:E451" si="68">C388-D388</f>
        <v>0</v>
      </c>
      <c r="F388" s="117" t="str">
        <f t="shared" ref="F388:F451" si="69">IF(LEN(A388)=7,"CCAM","NGAP")</f>
        <v>NGAP</v>
      </c>
      <c r="G388" s="89"/>
      <c r="H388" s="89"/>
      <c r="I388" s="89"/>
      <c r="J388" s="89"/>
      <c r="K388" s="127"/>
      <c r="L388" s="123" t="str">
        <f t="shared" si="66"/>
        <v>OUI</v>
      </c>
      <c r="M388" s="52" t="str">
        <f t="shared" ref="M388:M451" si="70">IF(COUNTIF(B388,"*pénis*"),"NON","OUI")</f>
        <v>OUI</v>
      </c>
      <c r="N388" s="89"/>
      <c r="O388" s="52"/>
      <c r="P388" s="52"/>
      <c r="Q388" s="52"/>
      <c r="R388" s="52"/>
      <c r="S388" s="52"/>
      <c r="T388" s="52"/>
      <c r="U388" s="52"/>
      <c r="V388" s="52"/>
      <c r="W388" s="99"/>
      <c r="X388" s="132"/>
      <c r="Y388" s="130"/>
    </row>
    <row r="389" spans="1:25" ht="18" x14ac:dyDescent="0.25">
      <c r="A389" s="87"/>
      <c r="B389" s="113"/>
      <c r="C389" s="110"/>
      <c r="D389" s="88">
        <f t="shared" si="67"/>
        <v>0</v>
      </c>
      <c r="E389" s="120">
        <f t="shared" si="68"/>
        <v>0</v>
      </c>
      <c r="F389" s="117" t="str">
        <f t="shared" si="69"/>
        <v>NGAP</v>
      </c>
      <c r="G389" s="89"/>
      <c r="H389" s="89"/>
      <c r="I389" s="89"/>
      <c r="J389" s="89"/>
      <c r="K389" s="127"/>
      <c r="L389" s="123" t="str">
        <f t="shared" si="66"/>
        <v>OUI</v>
      </c>
      <c r="M389" s="52" t="str">
        <f t="shared" si="70"/>
        <v>OUI</v>
      </c>
      <c r="N389" s="89"/>
      <c r="O389" s="52"/>
      <c r="P389" s="52"/>
      <c r="Q389" s="52"/>
      <c r="R389" s="52"/>
      <c r="S389" s="52"/>
      <c r="T389" s="52"/>
      <c r="U389" s="52"/>
      <c r="V389" s="52"/>
      <c r="W389" s="99"/>
      <c r="X389" s="132"/>
      <c r="Y389" s="130"/>
    </row>
    <row r="390" spans="1:25" ht="18" x14ac:dyDescent="0.25">
      <c r="A390" s="87"/>
      <c r="B390" s="113"/>
      <c r="C390" s="110"/>
      <c r="D390" s="88">
        <f t="shared" si="67"/>
        <v>0</v>
      </c>
      <c r="E390" s="120">
        <f t="shared" si="68"/>
        <v>0</v>
      </c>
      <c r="F390" s="117" t="str">
        <f t="shared" si="69"/>
        <v>NGAP</v>
      </c>
      <c r="G390" s="89"/>
      <c r="H390" s="89"/>
      <c r="I390" s="89"/>
      <c r="J390" s="89"/>
      <c r="K390" s="127"/>
      <c r="L390" s="123" t="str">
        <f t="shared" si="66"/>
        <v>OUI</v>
      </c>
      <c r="M390" s="52" t="str">
        <f t="shared" si="70"/>
        <v>OUI</v>
      </c>
      <c r="N390" s="89"/>
      <c r="O390" s="52"/>
      <c r="P390" s="52"/>
      <c r="Q390" s="52"/>
      <c r="R390" s="52"/>
      <c r="S390" s="52"/>
      <c r="T390" s="52"/>
      <c r="U390" s="52"/>
      <c r="V390" s="52"/>
      <c r="W390" s="99"/>
      <c r="X390" s="132"/>
      <c r="Y390" s="130"/>
    </row>
    <row r="391" spans="1:25" ht="18" x14ac:dyDescent="0.25">
      <c r="A391" s="87"/>
      <c r="B391" s="113"/>
      <c r="C391" s="110"/>
      <c r="D391" s="88">
        <f t="shared" si="67"/>
        <v>0</v>
      </c>
      <c r="E391" s="120">
        <f t="shared" si="68"/>
        <v>0</v>
      </c>
      <c r="F391" s="117" t="str">
        <f t="shared" si="69"/>
        <v>NGAP</v>
      </c>
      <c r="G391" s="89"/>
      <c r="H391" s="89"/>
      <c r="I391" s="89"/>
      <c r="J391" s="89"/>
      <c r="K391" s="127"/>
      <c r="L391" s="123" t="str">
        <f t="shared" ref="L391:L454" si="71">IF(COUNTIF(H391,"gynécologie"),"NON","OUI")</f>
        <v>OUI</v>
      </c>
      <c r="M391" s="52" t="str">
        <f t="shared" si="70"/>
        <v>OUI</v>
      </c>
      <c r="N391" s="89"/>
      <c r="O391" s="52"/>
      <c r="P391" s="52"/>
      <c r="Q391" s="52"/>
      <c r="R391" s="52"/>
      <c r="S391" s="52"/>
      <c r="T391" s="52"/>
      <c r="U391" s="52"/>
      <c r="V391" s="52"/>
      <c r="W391" s="99"/>
      <c r="X391" s="132"/>
      <c r="Y391" s="130"/>
    </row>
    <row r="392" spans="1:25" ht="18" x14ac:dyDescent="0.25">
      <c r="A392" s="87"/>
      <c r="B392" s="113"/>
      <c r="C392" s="110"/>
      <c r="D392" s="88">
        <f t="shared" si="67"/>
        <v>0</v>
      </c>
      <c r="E392" s="120">
        <f t="shared" si="68"/>
        <v>0</v>
      </c>
      <c r="F392" s="117" t="str">
        <f t="shared" si="69"/>
        <v>NGAP</v>
      </c>
      <c r="G392" s="89"/>
      <c r="H392" s="89"/>
      <c r="I392" s="89"/>
      <c r="J392" s="89"/>
      <c r="K392" s="127"/>
      <c r="L392" s="123" t="str">
        <f t="shared" si="71"/>
        <v>OUI</v>
      </c>
      <c r="M392" s="52" t="str">
        <f t="shared" si="70"/>
        <v>OUI</v>
      </c>
      <c r="N392" s="89"/>
      <c r="O392" s="52"/>
      <c r="P392" s="52"/>
      <c r="Q392" s="52"/>
      <c r="R392" s="52"/>
      <c r="S392" s="52"/>
      <c r="T392" s="52"/>
      <c r="U392" s="52"/>
      <c r="V392" s="52"/>
      <c r="W392" s="99"/>
      <c r="X392" s="132"/>
      <c r="Y392" s="130"/>
    </row>
    <row r="393" spans="1:25" ht="18" x14ac:dyDescent="0.25">
      <c r="A393" s="87"/>
      <c r="B393" s="113"/>
      <c r="C393" s="110"/>
      <c r="D393" s="88">
        <f t="shared" si="67"/>
        <v>0</v>
      </c>
      <c r="E393" s="120">
        <f t="shared" si="68"/>
        <v>0</v>
      </c>
      <c r="F393" s="117" t="str">
        <f t="shared" si="69"/>
        <v>NGAP</v>
      </c>
      <c r="G393" s="89"/>
      <c r="H393" s="89"/>
      <c r="I393" s="89"/>
      <c r="J393" s="89"/>
      <c r="K393" s="127"/>
      <c r="L393" s="123" t="str">
        <f t="shared" si="71"/>
        <v>OUI</v>
      </c>
      <c r="M393" s="52" t="str">
        <f t="shared" si="70"/>
        <v>OUI</v>
      </c>
      <c r="N393" s="89"/>
      <c r="O393" s="52"/>
      <c r="P393" s="52"/>
      <c r="Q393" s="52"/>
      <c r="R393" s="52"/>
      <c r="S393" s="52"/>
      <c r="T393" s="52"/>
      <c r="U393" s="52"/>
      <c r="V393" s="52"/>
      <c r="W393" s="99"/>
      <c r="X393" s="132"/>
      <c r="Y393" s="130"/>
    </row>
    <row r="394" spans="1:25" ht="18" x14ac:dyDescent="0.25">
      <c r="A394" s="87"/>
      <c r="B394" s="113"/>
      <c r="C394" s="110"/>
      <c r="D394" s="88">
        <f t="shared" si="67"/>
        <v>0</v>
      </c>
      <c r="E394" s="120">
        <f t="shared" si="68"/>
        <v>0</v>
      </c>
      <c r="F394" s="117" t="str">
        <f t="shared" si="69"/>
        <v>NGAP</v>
      </c>
      <c r="G394" s="89"/>
      <c r="H394" s="89"/>
      <c r="I394" s="89"/>
      <c r="J394" s="89"/>
      <c r="K394" s="127"/>
      <c r="L394" s="123" t="str">
        <f t="shared" si="71"/>
        <v>OUI</v>
      </c>
      <c r="M394" s="52" t="str">
        <f t="shared" si="70"/>
        <v>OUI</v>
      </c>
      <c r="N394" s="89"/>
      <c r="O394" s="52"/>
      <c r="P394" s="52"/>
      <c r="Q394" s="52"/>
      <c r="R394" s="52"/>
      <c r="S394" s="52"/>
      <c r="T394" s="52"/>
      <c r="U394" s="52"/>
      <c r="V394" s="52"/>
      <c r="W394" s="99"/>
      <c r="X394" s="132"/>
      <c r="Y394" s="130"/>
    </row>
    <row r="395" spans="1:25" ht="18" x14ac:dyDescent="0.25">
      <c r="A395" s="87"/>
      <c r="B395" s="113"/>
      <c r="C395" s="110"/>
      <c r="D395" s="88">
        <f t="shared" si="67"/>
        <v>0</v>
      </c>
      <c r="E395" s="120">
        <f t="shared" si="68"/>
        <v>0</v>
      </c>
      <c r="F395" s="117" t="str">
        <f t="shared" si="69"/>
        <v>NGAP</v>
      </c>
      <c r="G395" s="89"/>
      <c r="H395" s="89"/>
      <c r="I395" s="89"/>
      <c r="J395" s="89"/>
      <c r="K395" s="127"/>
      <c r="L395" s="123" t="str">
        <f t="shared" si="71"/>
        <v>OUI</v>
      </c>
      <c r="M395" s="52" t="str">
        <f t="shared" si="70"/>
        <v>OUI</v>
      </c>
      <c r="N395" s="89"/>
      <c r="O395" s="52"/>
      <c r="P395" s="52"/>
      <c r="Q395" s="52"/>
      <c r="R395" s="52"/>
      <c r="S395" s="52"/>
      <c r="T395" s="52"/>
      <c r="U395" s="52"/>
      <c r="V395" s="52"/>
      <c r="W395" s="99"/>
      <c r="X395" s="132"/>
      <c r="Y395" s="130"/>
    </row>
    <row r="396" spans="1:25" ht="18" x14ac:dyDescent="0.25">
      <c r="A396" s="87"/>
      <c r="B396" s="113"/>
      <c r="C396" s="110"/>
      <c r="D396" s="88">
        <f t="shared" si="67"/>
        <v>0</v>
      </c>
      <c r="E396" s="120">
        <f t="shared" si="68"/>
        <v>0</v>
      </c>
      <c r="F396" s="117" t="str">
        <f t="shared" si="69"/>
        <v>NGAP</v>
      </c>
      <c r="G396" s="89"/>
      <c r="H396" s="89"/>
      <c r="I396" s="89"/>
      <c r="J396" s="89"/>
      <c r="K396" s="127"/>
      <c r="L396" s="123" t="str">
        <f t="shared" si="71"/>
        <v>OUI</v>
      </c>
      <c r="M396" s="52" t="str">
        <f t="shared" si="70"/>
        <v>OUI</v>
      </c>
      <c r="N396" s="89"/>
      <c r="O396" s="52"/>
      <c r="P396" s="52"/>
      <c r="Q396" s="52"/>
      <c r="R396" s="52"/>
      <c r="S396" s="52"/>
      <c r="T396" s="52"/>
      <c r="U396" s="52"/>
      <c r="V396" s="52"/>
      <c r="W396" s="99"/>
      <c r="X396" s="132"/>
      <c r="Y396" s="130"/>
    </row>
    <row r="397" spans="1:25" ht="18" x14ac:dyDescent="0.25">
      <c r="A397" s="87"/>
      <c r="B397" s="113"/>
      <c r="C397" s="110"/>
      <c r="D397" s="88">
        <f t="shared" si="67"/>
        <v>0</v>
      </c>
      <c r="E397" s="120">
        <f t="shared" si="68"/>
        <v>0</v>
      </c>
      <c r="F397" s="117" t="str">
        <f t="shared" si="69"/>
        <v>NGAP</v>
      </c>
      <c r="G397" s="89"/>
      <c r="H397" s="89"/>
      <c r="I397" s="89"/>
      <c r="J397" s="89"/>
      <c r="K397" s="127"/>
      <c r="L397" s="123" t="str">
        <f t="shared" si="71"/>
        <v>OUI</v>
      </c>
      <c r="M397" s="52" t="str">
        <f t="shared" si="70"/>
        <v>OUI</v>
      </c>
      <c r="N397" s="89"/>
      <c r="O397" s="52"/>
      <c r="P397" s="52"/>
      <c r="Q397" s="52"/>
      <c r="R397" s="52"/>
      <c r="S397" s="52"/>
      <c r="T397" s="52"/>
      <c r="U397" s="52"/>
      <c r="V397" s="52"/>
      <c r="W397" s="99"/>
      <c r="X397" s="132"/>
      <c r="Y397" s="130"/>
    </row>
    <row r="398" spans="1:25" ht="18" x14ac:dyDescent="0.25">
      <c r="A398" s="87"/>
      <c r="B398" s="113"/>
      <c r="C398" s="110"/>
      <c r="D398" s="88">
        <f t="shared" si="67"/>
        <v>0</v>
      </c>
      <c r="E398" s="120">
        <f t="shared" si="68"/>
        <v>0</v>
      </c>
      <c r="F398" s="117" t="str">
        <f t="shared" si="69"/>
        <v>NGAP</v>
      </c>
      <c r="G398" s="89"/>
      <c r="H398" s="89"/>
      <c r="I398" s="89"/>
      <c r="J398" s="89"/>
      <c r="K398" s="127"/>
      <c r="L398" s="123" t="str">
        <f t="shared" si="71"/>
        <v>OUI</v>
      </c>
      <c r="M398" s="52" t="str">
        <f t="shared" si="70"/>
        <v>OUI</v>
      </c>
      <c r="N398" s="89"/>
      <c r="O398" s="52"/>
      <c r="P398" s="52"/>
      <c r="Q398" s="52"/>
      <c r="R398" s="52"/>
      <c r="S398" s="52"/>
      <c r="T398" s="52"/>
      <c r="U398" s="52"/>
      <c r="V398" s="52"/>
      <c r="W398" s="99"/>
      <c r="X398" s="132"/>
      <c r="Y398" s="130"/>
    </row>
    <row r="399" spans="1:25" ht="18" x14ac:dyDescent="0.25">
      <c r="A399" s="87"/>
      <c r="B399" s="113"/>
      <c r="C399" s="110"/>
      <c r="D399" s="88">
        <f t="shared" si="67"/>
        <v>0</v>
      </c>
      <c r="E399" s="120">
        <f t="shared" si="68"/>
        <v>0</v>
      </c>
      <c r="F399" s="117" t="str">
        <f t="shared" si="69"/>
        <v>NGAP</v>
      </c>
      <c r="G399" s="89"/>
      <c r="H399" s="89"/>
      <c r="I399" s="89"/>
      <c r="J399" s="89"/>
      <c r="K399" s="127"/>
      <c r="L399" s="123" t="str">
        <f t="shared" si="71"/>
        <v>OUI</v>
      </c>
      <c r="M399" s="52" t="str">
        <f t="shared" si="70"/>
        <v>OUI</v>
      </c>
      <c r="N399" s="89"/>
      <c r="O399" s="52"/>
      <c r="P399" s="52"/>
      <c r="Q399" s="52"/>
      <c r="R399" s="52"/>
      <c r="S399" s="52"/>
      <c r="T399" s="52"/>
      <c r="U399" s="52"/>
      <c r="V399" s="52"/>
      <c r="W399" s="99"/>
      <c r="X399" s="132"/>
      <c r="Y399" s="130"/>
    </row>
    <row r="400" spans="1:25" ht="18" x14ac:dyDescent="0.25">
      <c r="A400" s="87"/>
      <c r="B400" s="113"/>
      <c r="C400" s="110"/>
      <c r="D400" s="88">
        <f t="shared" si="67"/>
        <v>0</v>
      </c>
      <c r="E400" s="120">
        <f t="shared" si="68"/>
        <v>0</v>
      </c>
      <c r="F400" s="117" t="str">
        <f t="shared" si="69"/>
        <v>NGAP</v>
      </c>
      <c r="G400" s="89"/>
      <c r="H400" s="89"/>
      <c r="I400" s="89"/>
      <c r="J400" s="89"/>
      <c r="K400" s="127"/>
      <c r="L400" s="123" t="str">
        <f t="shared" si="71"/>
        <v>OUI</v>
      </c>
      <c r="M400" s="52" t="str">
        <f t="shared" si="70"/>
        <v>OUI</v>
      </c>
      <c r="N400" s="89"/>
      <c r="O400" s="52"/>
      <c r="P400" s="52"/>
      <c r="Q400" s="52"/>
      <c r="R400" s="52"/>
      <c r="S400" s="52"/>
      <c r="T400" s="52"/>
      <c r="U400" s="52"/>
      <c r="V400" s="52"/>
      <c r="W400" s="99"/>
      <c r="X400" s="132"/>
      <c r="Y400" s="130"/>
    </row>
    <row r="401" spans="1:25" ht="18" x14ac:dyDescent="0.25">
      <c r="A401" s="87"/>
      <c r="B401" s="113"/>
      <c r="C401" s="110"/>
      <c r="D401" s="88">
        <f t="shared" si="67"/>
        <v>0</v>
      </c>
      <c r="E401" s="120">
        <f t="shared" si="68"/>
        <v>0</v>
      </c>
      <c r="F401" s="117" t="str">
        <f t="shared" si="69"/>
        <v>NGAP</v>
      </c>
      <c r="G401" s="89"/>
      <c r="H401" s="89"/>
      <c r="I401" s="89"/>
      <c r="J401" s="89"/>
      <c r="K401" s="127"/>
      <c r="L401" s="123" t="str">
        <f t="shared" si="71"/>
        <v>OUI</v>
      </c>
      <c r="M401" s="52" t="str">
        <f t="shared" si="70"/>
        <v>OUI</v>
      </c>
      <c r="N401" s="89"/>
      <c r="O401" s="52"/>
      <c r="P401" s="52"/>
      <c r="Q401" s="52"/>
      <c r="R401" s="52"/>
      <c r="S401" s="52"/>
      <c r="T401" s="52"/>
      <c r="U401" s="52"/>
      <c r="V401" s="52"/>
      <c r="W401" s="99"/>
      <c r="X401" s="132"/>
      <c r="Y401" s="130"/>
    </row>
    <row r="402" spans="1:25" ht="18" x14ac:dyDescent="0.25">
      <c r="A402" s="87"/>
      <c r="B402" s="113"/>
      <c r="C402" s="110"/>
      <c r="D402" s="88">
        <f t="shared" si="67"/>
        <v>0</v>
      </c>
      <c r="E402" s="120">
        <f t="shared" si="68"/>
        <v>0</v>
      </c>
      <c r="F402" s="117" t="str">
        <f t="shared" si="69"/>
        <v>NGAP</v>
      </c>
      <c r="G402" s="89"/>
      <c r="H402" s="89"/>
      <c r="I402" s="89"/>
      <c r="J402" s="89"/>
      <c r="K402" s="127"/>
      <c r="L402" s="123" t="str">
        <f t="shared" si="71"/>
        <v>OUI</v>
      </c>
      <c r="M402" s="52" t="str">
        <f t="shared" si="70"/>
        <v>OUI</v>
      </c>
      <c r="N402" s="89"/>
      <c r="O402" s="52"/>
      <c r="P402" s="52"/>
      <c r="Q402" s="52"/>
      <c r="R402" s="52"/>
      <c r="S402" s="52"/>
      <c r="T402" s="52"/>
      <c r="U402" s="52"/>
      <c r="V402" s="52"/>
      <c r="W402" s="99"/>
      <c r="X402" s="132"/>
      <c r="Y402" s="130"/>
    </row>
    <row r="403" spans="1:25" ht="18" x14ac:dyDescent="0.25">
      <c r="A403" s="87"/>
      <c r="B403" s="113"/>
      <c r="C403" s="110"/>
      <c r="D403" s="88">
        <f t="shared" si="67"/>
        <v>0</v>
      </c>
      <c r="E403" s="120">
        <f t="shared" si="68"/>
        <v>0</v>
      </c>
      <c r="F403" s="117" t="str">
        <f t="shared" si="69"/>
        <v>NGAP</v>
      </c>
      <c r="G403" s="89"/>
      <c r="H403" s="89"/>
      <c r="I403" s="89"/>
      <c r="J403" s="89"/>
      <c r="K403" s="127"/>
      <c r="L403" s="123" t="str">
        <f t="shared" si="71"/>
        <v>OUI</v>
      </c>
      <c r="M403" s="52" t="str">
        <f t="shared" si="70"/>
        <v>OUI</v>
      </c>
      <c r="N403" s="89"/>
      <c r="O403" s="52"/>
      <c r="P403" s="52"/>
      <c r="Q403" s="52"/>
      <c r="R403" s="52"/>
      <c r="S403" s="52"/>
      <c r="T403" s="52"/>
      <c r="U403" s="52"/>
      <c r="V403" s="52"/>
      <c r="W403" s="99"/>
      <c r="X403" s="132"/>
      <c r="Y403" s="130"/>
    </row>
    <row r="404" spans="1:25" ht="18" x14ac:dyDescent="0.25">
      <c r="A404" s="87"/>
      <c r="B404" s="113"/>
      <c r="C404" s="110"/>
      <c r="D404" s="88">
        <f t="shared" si="67"/>
        <v>0</v>
      </c>
      <c r="E404" s="120">
        <f t="shared" si="68"/>
        <v>0</v>
      </c>
      <c r="F404" s="117" t="str">
        <f t="shared" si="69"/>
        <v>NGAP</v>
      </c>
      <c r="G404" s="89"/>
      <c r="H404" s="89"/>
      <c r="I404" s="89"/>
      <c r="J404" s="89"/>
      <c r="K404" s="127"/>
      <c r="L404" s="123" t="str">
        <f t="shared" si="71"/>
        <v>OUI</v>
      </c>
      <c r="M404" s="52" t="str">
        <f t="shared" si="70"/>
        <v>OUI</v>
      </c>
      <c r="N404" s="89"/>
      <c r="O404" s="52"/>
      <c r="P404" s="52"/>
      <c r="Q404" s="52"/>
      <c r="R404" s="52"/>
      <c r="S404" s="52"/>
      <c r="T404" s="52"/>
      <c r="U404" s="52"/>
      <c r="V404" s="52"/>
      <c r="W404" s="99"/>
      <c r="X404" s="132"/>
      <c r="Y404" s="130"/>
    </row>
    <row r="405" spans="1:25" ht="18" x14ac:dyDescent="0.25">
      <c r="A405" s="87"/>
      <c r="B405" s="113"/>
      <c r="C405" s="110"/>
      <c r="D405" s="88">
        <f t="shared" si="67"/>
        <v>0</v>
      </c>
      <c r="E405" s="120">
        <f t="shared" si="68"/>
        <v>0</v>
      </c>
      <c r="F405" s="117" t="str">
        <f t="shared" si="69"/>
        <v>NGAP</v>
      </c>
      <c r="G405" s="89"/>
      <c r="H405" s="89"/>
      <c r="I405" s="89"/>
      <c r="J405" s="89"/>
      <c r="K405" s="127"/>
      <c r="L405" s="123" t="str">
        <f t="shared" si="71"/>
        <v>OUI</v>
      </c>
      <c r="M405" s="52" t="str">
        <f t="shared" si="70"/>
        <v>OUI</v>
      </c>
      <c r="N405" s="89"/>
      <c r="O405" s="52"/>
      <c r="P405" s="52"/>
      <c r="Q405" s="52"/>
      <c r="R405" s="52"/>
      <c r="S405" s="52"/>
      <c r="T405" s="52"/>
      <c r="U405" s="52"/>
      <c r="V405" s="52"/>
      <c r="W405" s="99"/>
      <c r="X405" s="132"/>
      <c r="Y405" s="130"/>
    </row>
    <row r="406" spans="1:25" ht="18" x14ac:dyDescent="0.25">
      <c r="A406" s="87"/>
      <c r="B406" s="113"/>
      <c r="C406" s="110"/>
      <c r="D406" s="88">
        <f t="shared" si="67"/>
        <v>0</v>
      </c>
      <c r="E406" s="120">
        <f t="shared" si="68"/>
        <v>0</v>
      </c>
      <c r="F406" s="117" t="str">
        <f t="shared" si="69"/>
        <v>NGAP</v>
      </c>
      <c r="G406" s="89"/>
      <c r="H406" s="89"/>
      <c r="I406" s="89"/>
      <c r="J406" s="89"/>
      <c r="K406" s="127"/>
      <c r="L406" s="123" t="str">
        <f t="shared" si="71"/>
        <v>OUI</v>
      </c>
      <c r="M406" s="52" t="str">
        <f t="shared" si="70"/>
        <v>OUI</v>
      </c>
      <c r="N406" s="89"/>
      <c r="O406" s="52"/>
      <c r="P406" s="52"/>
      <c r="Q406" s="52"/>
      <c r="R406" s="52"/>
      <c r="S406" s="52"/>
      <c r="T406" s="52"/>
      <c r="U406" s="52"/>
      <c r="V406" s="52"/>
      <c r="W406" s="99"/>
      <c r="X406" s="132"/>
      <c r="Y406" s="130"/>
    </row>
    <row r="407" spans="1:25" ht="18" x14ac:dyDescent="0.25">
      <c r="A407" s="87"/>
      <c r="B407" s="113"/>
      <c r="C407" s="110"/>
      <c r="D407" s="88">
        <f t="shared" si="67"/>
        <v>0</v>
      </c>
      <c r="E407" s="120">
        <f t="shared" si="68"/>
        <v>0</v>
      </c>
      <c r="F407" s="117" t="str">
        <f t="shared" si="69"/>
        <v>NGAP</v>
      </c>
      <c r="G407" s="89"/>
      <c r="H407" s="89"/>
      <c r="I407" s="89"/>
      <c r="J407" s="89"/>
      <c r="K407" s="127"/>
      <c r="L407" s="123" t="str">
        <f t="shared" si="71"/>
        <v>OUI</v>
      </c>
      <c r="M407" s="52" t="str">
        <f t="shared" si="70"/>
        <v>OUI</v>
      </c>
      <c r="N407" s="89"/>
      <c r="O407" s="52"/>
      <c r="P407" s="52"/>
      <c r="Q407" s="52"/>
      <c r="R407" s="52"/>
      <c r="S407" s="52"/>
      <c r="T407" s="52"/>
      <c r="U407" s="52"/>
      <c r="V407" s="52"/>
      <c r="W407" s="99"/>
      <c r="X407" s="132"/>
      <c r="Y407" s="130"/>
    </row>
    <row r="408" spans="1:25" ht="18" x14ac:dyDescent="0.25">
      <c r="A408" s="87"/>
      <c r="B408" s="113"/>
      <c r="C408" s="110"/>
      <c r="D408" s="88">
        <f t="shared" si="67"/>
        <v>0</v>
      </c>
      <c r="E408" s="120">
        <f t="shared" si="68"/>
        <v>0</v>
      </c>
      <c r="F408" s="117" t="str">
        <f t="shared" si="69"/>
        <v>NGAP</v>
      </c>
      <c r="G408" s="89"/>
      <c r="H408" s="89"/>
      <c r="I408" s="89"/>
      <c r="J408" s="89"/>
      <c r="K408" s="127"/>
      <c r="L408" s="123" t="str">
        <f t="shared" si="71"/>
        <v>OUI</v>
      </c>
      <c r="M408" s="52" t="str">
        <f t="shared" si="70"/>
        <v>OUI</v>
      </c>
      <c r="N408" s="89"/>
      <c r="O408" s="52"/>
      <c r="P408" s="52"/>
      <c r="Q408" s="52"/>
      <c r="R408" s="52"/>
      <c r="S408" s="52"/>
      <c r="T408" s="52"/>
      <c r="U408" s="52"/>
      <c r="V408" s="52"/>
      <c r="W408" s="99"/>
      <c r="X408" s="132"/>
      <c r="Y408" s="130"/>
    </row>
    <row r="409" spans="1:25" ht="18" x14ac:dyDescent="0.25">
      <c r="A409" s="87"/>
      <c r="B409" s="113"/>
      <c r="C409" s="110"/>
      <c r="D409" s="88">
        <f t="shared" si="67"/>
        <v>0</v>
      </c>
      <c r="E409" s="120">
        <f t="shared" si="68"/>
        <v>0</v>
      </c>
      <c r="F409" s="117" t="str">
        <f t="shared" si="69"/>
        <v>NGAP</v>
      </c>
      <c r="G409" s="89"/>
      <c r="H409" s="89"/>
      <c r="I409" s="89"/>
      <c r="J409" s="89"/>
      <c r="K409" s="127"/>
      <c r="L409" s="123" t="str">
        <f t="shared" si="71"/>
        <v>OUI</v>
      </c>
      <c r="M409" s="52" t="str">
        <f t="shared" si="70"/>
        <v>OUI</v>
      </c>
      <c r="N409" s="89"/>
      <c r="O409" s="52"/>
      <c r="P409" s="52"/>
      <c r="Q409" s="52"/>
      <c r="R409" s="52"/>
      <c r="S409" s="52"/>
      <c r="T409" s="52"/>
      <c r="U409" s="52"/>
      <c r="V409" s="52"/>
      <c r="W409" s="99"/>
      <c r="X409" s="132"/>
      <c r="Y409" s="130"/>
    </row>
    <row r="410" spans="1:25" ht="18" x14ac:dyDescent="0.25">
      <c r="A410" s="87"/>
      <c r="B410" s="113"/>
      <c r="C410" s="110"/>
      <c r="D410" s="88">
        <f t="shared" si="67"/>
        <v>0</v>
      </c>
      <c r="E410" s="120">
        <f t="shared" si="68"/>
        <v>0</v>
      </c>
      <c r="F410" s="117" t="str">
        <f t="shared" si="69"/>
        <v>NGAP</v>
      </c>
      <c r="G410" s="89"/>
      <c r="H410" s="89"/>
      <c r="I410" s="89"/>
      <c r="J410" s="89"/>
      <c r="K410" s="127"/>
      <c r="L410" s="123" t="str">
        <f t="shared" si="71"/>
        <v>OUI</v>
      </c>
      <c r="M410" s="52" t="str">
        <f t="shared" si="70"/>
        <v>OUI</v>
      </c>
      <c r="N410" s="89"/>
      <c r="O410" s="52"/>
      <c r="P410" s="52"/>
      <c r="Q410" s="52"/>
      <c r="R410" s="52"/>
      <c r="S410" s="52"/>
      <c r="T410" s="52"/>
      <c r="U410" s="52"/>
      <c r="V410" s="52"/>
      <c r="W410" s="99"/>
      <c r="X410" s="132"/>
      <c r="Y410" s="130"/>
    </row>
    <row r="411" spans="1:25" ht="18" x14ac:dyDescent="0.25">
      <c r="A411" s="87"/>
      <c r="B411" s="113"/>
      <c r="C411" s="110"/>
      <c r="D411" s="88">
        <f t="shared" si="67"/>
        <v>0</v>
      </c>
      <c r="E411" s="120">
        <f t="shared" si="68"/>
        <v>0</v>
      </c>
      <c r="F411" s="117" t="str">
        <f t="shared" si="69"/>
        <v>NGAP</v>
      </c>
      <c r="G411" s="89"/>
      <c r="H411" s="89"/>
      <c r="I411" s="89"/>
      <c r="J411" s="89"/>
      <c r="K411" s="127"/>
      <c r="L411" s="123" t="str">
        <f t="shared" si="71"/>
        <v>OUI</v>
      </c>
      <c r="M411" s="52" t="str">
        <f t="shared" si="70"/>
        <v>OUI</v>
      </c>
      <c r="N411" s="89"/>
      <c r="O411" s="52"/>
      <c r="P411" s="52"/>
      <c r="Q411" s="52"/>
      <c r="R411" s="52"/>
      <c r="S411" s="52"/>
      <c r="T411" s="52"/>
      <c r="U411" s="52"/>
      <c r="V411" s="52"/>
      <c r="W411" s="99"/>
      <c r="X411" s="132"/>
      <c r="Y411" s="130"/>
    </row>
    <row r="412" spans="1:25" ht="18" x14ac:dyDescent="0.25">
      <c r="A412" s="87"/>
      <c r="B412" s="113"/>
      <c r="C412" s="110"/>
      <c r="D412" s="88">
        <f t="shared" si="67"/>
        <v>0</v>
      </c>
      <c r="E412" s="120">
        <f t="shared" si="68"/>
        <v>0</v>
      </c>
      <c r="F412" s="117" t="str">
        <f t="shared" si="69"/>
        <v>NGAP</v>
      </c>
      <c r="G412" s="89"/>
      <c r="H412" s="89"/>
      <c r="I412" s="89"/>
      <c r="J412" s="89"/>
      <c r="K412" s="127"/>
      <c r="L412" s="123" t="str">
        <f t="shared" si="71"/>
        <v>OUI</v>
      </c>
      <c r="M412" s="52" t="str">
        <f t="shared" si="70"/>
        <v>OUI</v>
      </c>
      <c r="N412" s="89"/>
      <c r="O412" s="52"/>
      <c r="P412" s="52"/>
      <c r="Q412" s="52"/>
      <c r="R412" s="52"/>
      <c r="S412" s="52"/>
      <c r="T412" s="52"/>
      <c r="U412" s="52"/>
      <c r="V412" s="52"/>
      <c r="W412" s="99"/>
      <c r="X412" s="132"/>
      <c r="Y412" s="130"/>
    </row>
    <row r="413" spans="1:25" ht="18" x14ac:dyDescent="0.25">
      <c r="A413" s="87"/>
      <c r="B413" s="113"/>
      <c r="C413" s="110"/>
      <c r="D413" s="88">
        <f t="shared" si="67"/>
        <v>0</v>
      </c>
      <c r="E413" s="120">
        <f t="shared" si="68"/>
        <v>0</v>
      </c>
      <c r="F413" s="117" t="str">
        <f t="shared" si="69"/>
        <v>NGAP</v>
      </c>
      <c r="G413" s="89"/>
      <c r="H413" s="89"/>
      <c r="I413" s="89"/>
      <c r="J413" s="89"/>
      <c r="K413" s="127"/>
      <c r="L413" s="123" t="str">
        <f t="shared" si="71"/>
        <v>OUI</v>
      </c>
      <c r="M413" s="52" t="str">
        <f t="shared" si="70"/>
        <v>OUI</v>
      </c>
      <c r="N413" s="89"/>
      <c r="O413" s="52"/>
      <c r="P413" s="52"/>
      <c r="Q413" s="52"/>
      <c r="R413" s="52"/>
      <c r="S413" s="52"/>
      <c r="T413" s="52"/>
      <c r="U413" s="52"/>
      <c r="V413" s="52"/>
      <c r="W413" s="99"/>
      <c r="X413" s="132"/>
      <c r="Y413" s="130"/>
    </row>
    <row r="414" spans="1:25" ht="18" x14ac:dyDescent="0.25">
      <c r="A414" s="87"/>
      <c r="B414" s="113"/>
      <c r="C414" s="110"/>
      <c r="D414" s="88">
        <f t="shared" si="67"/>
        <v>0</v>
      </c>
      <c r="E414" s="120">
        <f t="shared" si="68"/>
        <v>0</v>
      </c>
      <c r="F414" s="117" t="str">
        <f t="shared" si="69"/>
        <v>NGAP</v>
      </c>
      <c r="G414" s="89"/>
      <c r="H414" s="89"/>
      <c r="I414" s="89"/>
      <c r="J414" s="89"/>
      <c r="K414" s="127"/>
      <c r="L414" s="123" t="str">
        <f t="shared" si="71"/>
        <v>OUI</v>
      </c>
      <c r="M414" s="52" t="str">
        <f t="shared" si="70"/>
        <v>OUI</v>
      </c>
      <c r="N414" s="89"/>
      <c r="O414" s="52"/>
      <c r="P414" s="52"/>
      <c r="Q414" s="52"/>
      <c r="R414" s="52"/>
      <c r="S414" s="52"/>
      <c r="T414" s="52"/>
      <c r="U414" s="52"/>
      <c r="V414" s="52"/>
      <c r="W414" s="99"/>
      <c r="X414" s="132"/>
      <c r="Y414" s="130"/>
    </row>
    <row r="415" spans="1:25" ht="18" x14ac:dyDescent="0.25">
      <c r="A415" s="87"/>
      <c r="B415" s="113"/>
      <c r="C415" s="110"/>
      <c r="D415" s="88">
        <f t="shared" si="67"/>
        <v>0</v>
      </c>
      <c r="E415" s="120">
        <f t="shared" si="68"/>
        <v>0</v>
      </c>
      <c r="F415" s="117" t="str">
        <f t="shared" si="69"/>
        <v>NGAP</v>
      </c>
      <c r="G415" s="89"/>
      <c r="H415" s="89"/>
      <c r="I415" s="89"/>
      <c r="J415" s="89"/>
      <c r="K415" s="127"/>
      <c r="L415" s="123" t="str">
        <f t="shared" si="71"/>
        <v>OUI</v>
      </c>
      <c r="M415" s="52" t="str">
        <f t="shared" si="70"/>
        <v>OUI</v>
      </c>
      <c r="N415" s="89"/>
      <c r="O415" s="52"/>
      <c r="P415" s="52"/>
      <c r="Q415" s="52"/>
      <c r="R415" s="52"/>
      <c r="S415" s="52"/>
      <c r="T415" s="52"/>
      <c r="U415" s="52"/>
      <c r="V415" s="52"/>
      <c r="W415" s="99"/>
      <c r="X415" s="132"/>
      <c r="Y415" s="130"/>
    </row>
    <row r="416" spans="1:25" ht="18" x14ac:dyDescent="0.25">
      <c r="A416" s="87"/>
      <c r="B416" s="113"/>
      <c r="C416" s="110"/>
      <c r="D416" s="88">
        <f t="shared" si="67"/>
        <v>0</v>
      </c>
      <c r="E416" s="120">
        <f t="shared" si="68"/>
        <v>0</v>
      </c>
      <c r="F416" s="117" t="str">
        <f t="shared" si="69"/>
        <v>NGAP</v>
      </c>
      <c r="G416" s="89"/>
      <c r="H416" s="89"/>
      <c r="I416" s="89"/>
      <c r="J416" s="89"/>
      <c r="K416" s="127"/>
      <c r="L416" s="123" t="str">
        <f t="shared" si="71"/>
        <v>OUI</v>
      </c>
      <c r="M416" s="52" t="str">
        <f t="shared" si="70"/>
        <v>OUI</v>
      </c>
      <c r="N416" s="89"/>
      <c r="O416" s="52"/>
      <c r="P416" s="52"/>
      <c r="Q416" s="52"/>
      <c r="R416" s="52"/>
      <c r="S416" s="52"/>
      <c r="T416" s="52"/>
      <c r="U416" s="52"/>
      <c r="V416" s="52"/>
      <c r="W416" s="99"/>
      <c r="X416" s="132"/>
      <c r="Y416" s="130"/>
    </row>
    <row r="417" spans="1:25" ht="18" x14ac:dyDescent="0.25">
      <c r="A417" s="87"/>
      <c r="B417" s="113"/>
      <c r="C417" s="110"/>
      <c r="D417" s="88">
        <f t="shared" si="67"/>
        <v>0</v>
      </c>
      <c r="E417" s="120">
        <f t="shared" si="68"/>
        <v>0</v>
      </c>
      <c r="F417" s="117" t="str">
        <f t="shared" si="69"/>
        <v>NGAP</v>
      </c>
      <c r="G417" s="89"/>
      <c r="H417" s="89"/>
      <c r="I417" s="89"/>
      <c r="J417" s="89"/>
      <c r="K417" s="127"/>
      <c r="L417" s="123" t="str">
        <f t="shared" si="71"/>
        <v>OUI</v>
      </c>
      <c r="M417" s="52" t="str">
        <f t="shared" si="70"/>
        <v>OUI</v>
      </c>
      <c r="N417" s="89"/>
      <c r="O417" s="52"/>
      <c r="P417" s="52"/>
      <c r="Q417" s="52"/>
      <c r="R417" s="52"/>
      <c r="S417" s="52"/>
      <c r="T417" s="52"/>
      <c r="U417" s="52"/>
      <c r="V417" s="52"/>
      <c r="W417" s="99"/>
      <c r="X417" s="132"/>
      <c r="Y417" s="130"/>
    </row>
    <row r="418" spans="1:25" ht="18" x14ac:dyDescent="0.25">
      <c r="A418" s="87"/>
      <c r="B418" s="113"/>
      <c r="C418" s="110"/>
      <c r="D418" s="88">
        <f t="shared" si="67"/>
        <v>0</v>
      </c>
      <c r="E418" s="120">
        <f t="shared" si="68"/>
        <v>0</v>
      </c>
      <c r="F418" s="117" t="str">
        <f t="shared" si="69"/>
        <v>NGAP</v>
      </c>
      <c r="G418" s="89"/>
      <c r="H418" s="89"/>
      <c r="I418" s="89"/>
      <c r="J418" s="89"/>
      <c r="K418" s="127"/>
      <c r="L418" s="123" t="str">
        <f t="shared" si="71"/>
        <v>OUI</v>
      </c>
      <c r="M418" s="52" t="str">
        <f t="shared" si="70"/>
        <v>OUI</v>
      </c>
      <c r="N418" s="89"/>
      <c r="O418" s="52"/>
      <c r="P418" s="52"/>
      <c r="Q418" s="52"/>
      <c r="R418" s="52"/>
      <c r="S418" s="52"/>
      <c r="T418" s="52"/>
      <c r="U418" s="52"/>
      <c r="V418" s="52"/>
      <c r="W418" s="99"/>
      <c r="X418" s="132"/>
      <c r="Y418" s="130"/>
    </row>
    <row r="419" spans="1:25" ht="18" x14ac:dyDescent="0.25">
      <c r="A419" s="87"/>
      <c r="B419" s="113"/>
      <c r="C419" s="110"/>
      <c r="D419" s="88">
        <f t="shared" si="67"/>
        <v>0</v>
      </c>
      <c r="E419" s="120">
        <f t="shared" si="68"/>
        <v>0</v>
      </c>
      <c r="F419" s="117" t="str">
        <f t="shared" si="69"/>
        <v>NGAP</v>
      </c>
      <c r="G419" s="89"/>
      <c r="H419" s="89"/>
      <c r="I419" s="89"/>
      <c r="J419" s="89"/>
      <c r="K419" s="127"/>
      <c r="L419" s="123" t="str">
        <f t="shared" si="71"/>
        <v>OUI</v>
      </c>
      <c r="M419" s="52" t="str">
        <f t="shared" si="70"/>
        <v>OUI</v>
      </c>
      <c r="N419" s="89"/>
      <c r="O419" s="52"/>
      <c r="P419" s="52"/>
      <c r="Q419" s="52"/>
      <c r="R419" s="52"/>
      <c r="S419" s="52"/>
      <c r="T419" s="52"/>
      <c r="U419" s="52"/>
      <c r="V419" s="52"/>
      <c r="W419" s="99"/>
      <c r="X419" s="132"/>
      <c r="Y419" s="130"/>
    </row>
    <row r="420" spans="1:25" ht="18" x14ac:dyDescent="0.25">
      <c r="A420" s="87"/>
      <c r="B420" s="113"/>
      <c r="C420" s="110"/>
      <c r="D420" s="88">
        <f t="shared" si="67"/>
        <v>0</v>
      </c>
      <c r="E420" s="120">
        <f t="shared" si="68"/>
        <v>0</v>
      </c>
      <c r="F420" s="117" t="str">
        <f t="shared" si="69"/>
        <v>NGAP</v>
      </c>
      <c r="G420" s="89"/>
      <c r="H420" s="89"/>
      <c r="I420" s="89"/>
      <c r="J420" s="89"/>
      <c r="K420" s="127"/>
      <c r="L420" s="123" t="str">
        <f t="shared" si="71"/>
        <v>OUI</v>
      </c>
      <c r="M420" s="52" t="str">
        <f t="shared" si="70"/>
        <v>OUI</v>
      </c>
      <c r="N420" s="89"/>
      <c r="O420" s="52"/>
      <c r="P420" s="52"/>
      <c r="Q420" s="52"/>
      <c r="R420" s="52"/>
      <c r="S420" s="52"/>
      <c r="T420" s="52"/>
      <c r="U420" s="52"/>
      <c r="V420" s="52"/>
      <c r="W420" s="99"/>
      <c r="X420" s="132"/>
      <c r="Y420" s="130"/>
    </row>
    <row r="421" spans="1:25" ht="18" x14ac:dyDescent="0.25">
      <c r="A421" s="87"/>
      <c r="B421" s="113"/>
      <c r="C421" s="110"/>
      <c r="D421" s="88">
        <f t="shared" si="67"/>
        <v>0</v>
      </c>
      <c r="E421" s="120">
        <f t="shared" si="68"/>
        <v>0</v>
      </c>
      <c r="F421" s="117" t="str">
        <f t="shared" si="69"/>
        <v>NGAP</v>
      </c>
      <c r="G421" s="89"/>
      <c r="H421" s="89"/>
      <c r="I421" s="89"/>
      <c r="J421" s="89"/>
      <c r="K421" s="127"/>
      <c r="L421" s="123" t="str">
        <f t="shared" si="71"/>
        <v>OUI</v>
      </c>
      <c r="M421" s="52" t="str">
        <f t="shared" si="70"/>
        <v>OUI</v>
      </c>
      <c r="N421" s="89"/>
      <c r="O421" s="52"/>
      <c r="P421" s="52"/>
      <c r="Q421" s="52"/>
      <c r="R421" s="52"/>
      <c r="S421" s="52"/>
      <c r="T421" s="52"/>
      <c r="U421" s="52"/>
      <c r="V421" s="52"/>
      <c r="W421" s="99"/>
      <c r="X421" s="132"/>
      <c r="Y421" s="130"/>
    </row>
    <row r="422" spans="1:25" ht="18" x14ac:dyDescent="0.25">
      <c r="A422" s="87"/>
      <c r="B422" s="113"/>
      <c r="C422" s="110"/>
      <c r="D422" s="88">
        <f t="shared" si="67"/>
        <v>0</v>
      </c>
      <c r="E422" s="120">
        <f t="shared" si="68"/>
        <v>0</v>
      </c>
      <c r="F422" s="117" t="str">
        <f t="shared" si="69"/>
        <v>NGAP</v>
      </c>
      <c r="G422" s="89"/>
      <c r="H422" s="89"/>
      <c r="I422" s="89"/>
      <c r="J422" s="89"/>
      <c r="K422" s="127"/>
      <c r="L422" s="123" t="str">
        <f t="shared" si="71"/>
        <v>OUI</v>
      </c>
      <c r="M422" s="52" t="str">
        <f t="shared" si="70"/>
        <v>OUI</v>
      </c>
      <c r="N422" s="89"/>
      <c r="O422" s="52"/>
      <c r="P422" s="52"/>
      <c r="Q422" s="52"/>
      <c r="R422" s="52"/>
      <c r="S422" s="52"/>
      <c r="T422" s="52"/>
      <c r="U422" s="52"/>
      <c r="V422" s="52"/>
      <c r="W422" s="99"/>
      <c r="X422" s="132"/>
      <c r="Y422" s="130"/>
    </row>
    <row r="423" spans="1:25" ht="18" x14ac:dyDescent="0.25">
      <c r="A423" s="87"/>
      <c r="B423" s="113"/>
      <c r="C423" s="110"/>
      <c r="D423" s="88">
        <f t="shared" si="67"/>
        <v>0</v>
      </c>
      <c r="E423" s="120">
        <f t="shared" si="68"/>
        <v>0</v>
      </c>
      <c r="F423" s="117" t="str">
        <f t="shared" si="69"/>
        <v>NGAP</v>
      </c>
      <c r="G423" s="89"/>
      <c r="H423" s="89"/>
      <c r="I423" s="89"/>
      <c r="J423" s="89"/>
      <c r="K423" s="127"/>
      <c r="L423" s="123" t="str">
        <f t="shared" si="71"/>
        <v>OUI</v>
      </c>
      <c r="M423" s="52" t="str">
        <f t="shared" si="70"/>
        <v>OUI</v>
      </c>
      <c r="N423" s="89"/>
      <c r="O423" s="52"/>
      <c r="P423" s="52"/>
      <c r="Q423" s="52"/>
      <c r="R423" s="52"/>
      <c r="S423" s="52"/>
      <c r="T423" s="52"/>
      <c r="U423" s="52"/>
      <c r="V423" s="52"/>
      <c r="W423" s="99"/>
      <c r="X423" s="132"/>
      <c r="Y423" s="130"/>
    </row>
    <row r="424" spans="1:25" ht="18" x14ac:dyDescent="0.25">
      <c r="A424" s="87"/>
      <c r="B424" s="113"/>
      <c r="C424" s="110"/>
      <c r="D424" s="88">
        <f t="shared" si="67"/>
        <v>0</v>
      </c>
      <c r="E424" s="120">
        <f t="shared" si="68"/>
        <v>0</v>
      </c>
      <c r="F424" s="117" t="str">
        <f t="shared" si="69"/>
        <v>NGAP</v>
      </c>
      <c r="G424" s="89"/>
      <c r="H424" s="89"/>
      <c r="I424" s="89"/>
      <c r="J424" s="89"/>
      <c r="K424" s="127"/>
      <c r="L424" s="123" t="str">
        <f t="shared" si="71"/>
        <v>OUI</v>
      </c>
      <c r="M424" s="52" t="str">
        <f t="shared" si="70"/>
        <v>OUI</v>
      </c>
      <c r="N424" s="89"/>
      <c r="O424" s="52"/>
      <c r="P424" s="52"/>
      <c r="Q424" s="52"/>
      <c r="R424" s="52"/>
      <c r="S424" s="52"/>
      <c r="T424" s="52"/>
      <c r="U424" s="52"/>
      <c r="V424" s="52"/>
      <c r="W424" s="99"/>
      <c r="X424" s="132"/>
      <c r="Y424" s="130"/>
    </row>
    <row r="425" spans="1:25" ht="18" x14ac:dyDescent="0.25">
      <c r="A425" s="87"/>
      <c r="B425" s="113"/>
      <c r="C425" s="110"/>
      <c r="D425" s="88">
        <f t="shared" si="67"/>
        <v>0</v>
      </c>
      <c r="E425" s="120">
        <f t="shared" si="68"/>
        <v>0</v>
      </c>
      <c r="F425" s="117" t="str">
        <f t="shared" si="69"/>
        <v>NGAP</v>
      </c>
      <c r="G425" s="89"/>
      <c r="H425" s="89"/>
      <c r="I425" s="89"/>
      <c r="J425" s="89"/>
      <c r="K425" s="127"/>
      <c r="L425" s="123" t="str">
        <f t="shared" si="71"/>
        <v>OUI</v>
      </c>
      <c r="M425" s="52" t="str">
        <f t="shared" si="70"/>
        <v>OUI</v>
      </c>
      <c r="N425" s="89"/>
      <c r="O425" s="52"/>
      <c r="P425" s="52"/>
      <c r="Q425" s="52"/>
      <c r="R425" s="52"/>
      <c r="S425" s="52"/>
      <c r="T425" s="52"/>
      <c r="U425" s="52"/>
      <c r="V425" s="52"/>
      <c r="W425" s="99"/>
      <c r="X425" s="132"/>
      <c r="Y425" s="130"/>
    </row>
    <row r="426" spans="1:25" ht="18" x14ac:dyDescent="0.25">
      <c r="A426" s="87"/>
      <c r="B426" s="113"/>
      <c r="C426" s="110"/>
      <c r="D426" s="88">
        <f t="shared" si="67"/>
        <v>0</v>
      </c>
      <c r="E426" s="120">
        <f t="shared" si="68"/>
        <v>0</v>
      </c>
      <c r="F426" s="117" t="str">
        <f t="shared" si="69"/>
        <v>NGAP</v>
      </c>
      <c r="G426" s="89"/>
      <c r="H426" s="89"/>
      <c r="I426" s="89"/>
      <c r="J426" s="89"/>
      <c r="K426" s="127"/>
      <c r="L426" s="123" t="str">
        <f t="shared" si="71"/>
        <v>OUI</v>
      </c>
      <c r="M426" s="52" t="str">
        <f t="shared" si="70"/>
        <v>OUI</v>
      </c>
      <c r="N426" s="89"/>
      <c r="O426" s="52"/>
      <c r="P426" s="52"/>
      <c r="Q426" s="52"/>
      <c r="R426" s="52"/>
      <c r="S426" s="52"/>
      <c r="T426" s="52"/>
      <c r="U426" s="52"/>
      <c r="V426" s="52"/>
      <c r="W426" s="99"/>
      <c r="X426" s="132"/>
      <c r="Y426" s="130"/>
    </row>
    <row r="427" spans="1:25" ht="18" x14ac:dyDescent="0.25">
      <c r="A427" s="87"/>
      <c r="B427" s="113"/>
      <c r="C427" s="110"/>
      <c r="D427" s="88">
        <f t="shared" si="67"/>
        <v>0</v>
      </c>
      <c r="E427" s="120">
        <f t="shared" si="68"/>
        <v>0</v>
      </c>
      <c r="F427" s="117" t="str">
        <f t="shared" si="69"/>
        <v>NGAP</v>
      </c>
      <c r="G427" s="89"/>
      <c r="H427" s="89"/>
      <c r="I427" s="89"/>
      <c r="J427" s="89"/>
      <c r="K427" s="127"/>
      <c r="L427" s="123" t="str">
        <f t="shared" si="71"/>
        <v>OUI</v>
      </c>
      <c r="M427" s="52" t="str">
        <f t="shared" si="70"/>
        <v>OUI</v>
      </c>
      <c r="N427" s="89"/>
      <c r="O427" s="52"/>
      <c r="P427" s="52"/>
      <c r="Q427" s="52"/>
      <c r="R427" s="52"/>
      <c r="S427" s="52"/>
      <c r="T427" s="52"/>
      <c r="U427" s="52"/>
      <c r="V427" s="52"/>
      <c r="W427" s="99"/>
      <c r="X427" s="132"/>
      <c r="Y427" s="130"/>
    </row>
    <row r="428" spans="1:25" ht="18" x14ac:dyDescent="0.25">
      <c r="A428" s="87"/>
      <c r="B428" s="113"/>
      <c r="C428" s="110"/>
      <c r="D428" s="88">
        <f t="shared" si="67"/>
        <v>0</v>
      </c>
      <c r="E428" s="120">
        <f t="shared" si="68"/>
        <v>0</v>
      </c>
      <c r="F428" s="117" t="str">
        <f t="shared" si="69"/>
        <v>NGAP</v>
      </c>
      <c r="G428" s="89"/>
      <c r="H428" s="89"/>
      <c r="I428" s="89"/>
      <c r="J428" s="89"/>
      <c r="K428" s="127"/>
      <c r="L428" s="123" t="str">
        <f t="shared" si="71"/>
        <v>OUI</v>
      </c>
      <c r="M428" s="52" t="str">
        <f t="shared" si="70"/>
        <v>OUI</v>
      </c>
      <c r="N428" s="89"/>
      <c r="O428" s="52"/>
      <c r="P428" s="52"/>
      <c r="Q428" s="52"/>
      <c r="R428" s="52"/>
      <c r="S428" s="52"/>
      <c r="T428" s="52"/>
      <c r="U428" s="52"/>
      <c r="V428" s="52"/>
      <c r="W428" s="99"/>
      <c r="X428" s="132"/>
      <c r="Y428" s="130"/>
    </row>
    <row r="429" spans="1:25" ht="18" x14ac:dyDescent="0.25">
      <c r="A429" s="87"/>
      <c r="B429" s="113"/>
      <c r="C429" s="110"/>
      <c r="D429" s="88">
        <f t="shared" si="67"/>
        <v>0</v>
      </c>
      <c r="E429" s="120">
        <f t="shared" si="68"/>
        <v>0</v>
      </c>
      <c r="F429" s="117" t="str">
        <f t="shared" si="69"/>
        <v>NGAP</v>
      </c>
      <c r="G429" s="89"/>
      <c r="H429" s="89"/>
      <c r="I429" s="89"/>
      <c r="J429" s="89"/>
      <c r="K429" s="127"/>
      <c r="L429" s="123" t="str">
        <f t="shared" si="71"/>
        <v>OUI</v>
      </c>
      <c r="M429" s="52" t="str">
        <f t="shared" si="70"/>
        <v>OUI</v>
      </c>
      <c r="N429" s="89"/>
      <c r="O429" s="52"/>
      <c r="P429" s="52"/>
      <c r="Q429" s="52"/>
      <c r="R429" s="52"/>
      <c r="S429" s="52"/>
      <c r="T429" s="52"/>
      <c r="U429" s="52"/>
      <c r="V429" s="52"/>
      <c r="W429" s="99"/>
      <c r="X429" s="132"/>
      <c r="Y429" s="130"/>
    </row>
    <row r="430" spans="1:25" ht="18" x14ac:dyDescent="0.25">
      <c r="A430" s="87"/>
      <c r="B430" s="113"/>
      <c r="C430" s="110"/>
      <c r="D430" s="88">
        <f t="shared" si="67"/>
        <v>0</v>
      </c>
      <c r="E430" s="120">
        <f t="shared" si="68"/>
        <v>0</v>
      </c>
      <c r="F430" s="117" t="str">
        <f t="shared" si="69"/>
        <v>NGAP</v>
      </c>
      <c r="G430" s="89"/>
      <c r="H430" s="89"/>
      <c r="I430" s="89"/>
      <c r="J430" s="89"/>
      <c r="K430" s="127"/>
      <c r="L430" s="123" t="str">
        <f t="shared" si="71"/>
        <v>OUI</v>
      </c>
      <c r="M430" s="52" t="str">
        <f t="shared" si="70"/>
        <v>OUI</v>
      </c>
      <c r="N430" s="89"/>
      <c r="O430" s="52"/>
      <c r="P430" s="52"/>
      <c r="Q430" s="52"/>
      <c r="R430" s="52"/>
      <c r="S430" s="52"/>
      <c r="T430" s="52"/>
      <c r="U430" s="52"/>
      <c r="V430" s="52"/>
      <c r="W430" s="99"/>
      <c r="X430" s="132"/>
      <c r="Y430" s="130"/>
    </row>
    <row r="431" spans="1:25" ht="18" x14ac:dyDescent="0.25">
      <c r="A431" s="87"/>
      <c r="B431" s="113"/>
      <c r="C431" s="110"/>
      <c r="D431" s="88">
        <f t="shared" si="67"/>
        <v>0</v>
      </c>
      <c r="E431" s="120">
        <f t="shared" si="68"/>
        <v>0</v>
      </c>
      <c r="F431" s="117" t="str">
        <f t="shared" si="69"/>
        <v>NGAP</v>
      </c>
      <c r="G431" s="89"/>
      <c r="H431" s="89"/>
      <c r="I431" s="89"/>
      <c r="J431" s="89"/>
      <c r="K431" s="127"/>
      <c r="L431" s="123" t="str">
        <f t="shared" si="71"/>
        <v>OUI</v>
      </c>
      <c r="M431" s="52" t="str">
        <f t="shared" si="70"/>
        <v>OUI</v>
      </c>
      <c r="N431" s="89"/>
      <c r="O431" s="52"/>
      <c r="P431" s="52"/>
      <c r="Q431" s="52"/>
      <c r="R431" s="52"/>
      <c r="S431" s="52"/>
      <c r="T431" s="52"/>
      <c r="U431" s="52"/>
      <c r="V431" s="52"/>
      <c r="W431" s="99"/>
      <c r="X431" s="132"/>
      <c r="Y431" s="130"/>
    </row>
    <row r="432" spans="1:25" ht="18" x14ac:dyDescent="0.25">
      <c r="A432" s="87"/>
      <c r="B432" s="113"/>
      <c r="C432" s="110"/>
      <c r="D432" s="88">
        <f t="shared" si="67"/>
        <v>0</v>
      </c>
      <c r="E432" s="120">
        <f t="shared" si="68"/>
        <v>0</v>
      </c>
      <c r="F432" s="117" t="str">
        <f t="shared" si="69"/>
        <v>NGAP</v>
      </c>
      <c r="G432" s="89"/>
      <c r="H432" s="89"/>
      <c r="I432" s="89"/>
      <c r="J432" s="89"/>
      <c r="K432" s="127"/>
      <c r="L432" s="123" t="str">
        <f t="shared" si="71"/>
        <v>OUI</v>
      </c>
      <c r="M432" s="52" t="str">
        <f t="shared" si="70"/>
        <v>OUI</v>
      </c>
      <c r="N432" s="89"/>
      <c r="O432" s="52"/>
      <c r="P432" s="52"/>
      <c r="Q432" s="52"/>
      <c r="R432" s="52"/>
      <c r="S432" s="52"/>
      <c r="T432" s="52"/>
      <c r="U432" s="52"/>
      <c r="V432" s="52"/>
      <c r="W432" s="99"/>
      <c r="X432" s="132"/>
      <c r="Y432" s="130"/>
    </row>
    <row r="433" spans="1:25" ht="18" x14ac:dyDescent="0.25">
      <c r="A433" s="87"/>
      <c r="B433" s="113"/>
      <c r="C433" s="110"/>
      <c r="D433" s="88">
        <f t="shared" si="67"/>
        <v>0</v>
      </c>
      <c r="E433" s="120">
        <f t="shared" si="68"/>
        <v>0</v>
      </c>
      <c r="F433" s="117" t="str">
        <f t="shared" si="69"/>
        <v>NGAP</v>
      </c>
      <c r="G433" s="89"/>
      <c r="H433" s="89"/>
      <c r="I433" s="89"/>
      <c r="J433" s="89"/>
      <c r="K433" s="127"/>
      <c r="L433" s="123" t="str">
        <f t="shared" si="71"/>
        <v>OUI</v>
      </c>
      <c r="M433" s="52" t="str">
        <f t="shared" si="70"/>
        <v>OUI</v>
      </c>
      <c r="N433" s="89"/>
      <c r="O433" s="52"/>
      <c r="P433" s="52"/>
      <c r="Q433" s="52"/>
      <c r="R433" s="52"/>
      <c r="S433" s="52"/>
      <c r="T433" s="52"/>
      <c r="U433" s="52"/>
      <c r="V433" s="52"/>
      <c r="W433" s="99"/>
      <c r="X433" s="132"/>
      <c r="Y433" s="130"/>
    </row>
    <row r="434" spans="1:25" ht="18" x14ac:dyDescent="0.25">
      <c r="A434" s="87"/>
      <c r="B434" s="113"/>
      <c r="C434" s="110"/>
      <c r="D434" s="88">
        <f t="shared" si="67"/>
        <v>0</v>
      </c>
      <c r="E434" s="120">
        <f t="shared" si="68"/>
        <v>0</v>
      </c>
      <c r="F434" s="117" t="str">
        <f t="shared" si="69"/>
        <v>NGAP</v>
      </c>
      <c r="G434" s="89"/>
      <c r="H434" s="89"/>
      <c r="I434" s="89"/>
      <c r="J434" s="89"/>
      <c r="K434" s="127"/>
      <c r="L434" s="123" t="str">
        <f t="shared" si="71"/>
        <v>OUI</v>
      </c>
      <c r="M434" s="52" t="str">
        <f t="shared" si="70"/>
        <v>OUI</v>
      </c>
      <c r="N434" s="89"/>
      <c r="O434" s="52"/>
      <c r="P434" s="52"/>
      <c r="Q434" s="52"/>
      <c r="R434" s="52"/>
      <c r="S434" s="52"/>
      <c r="T434" s="52"/>
      <c r="U434" s="52"/>
      <c r="V434" s="52"/>
      <c r="W434" s="99"/>
      <c r="X434" s="132"/>
      <c r="Y434" s="130"/>
    </row>
    <row r="435" spans="1:25" ht="18" x14ac:dyDescent="0.25">
      <c r="A435" s="87"/>
      <c r="B435" s="113"/>
      <c r="C435" s="110"/>
      <c r="D435" s="88">
        <f t="shared" si="67"/>
        <v>0</v>
      </c>
      <c r="E435" s="120">
        <f t="shared" si="68"/>
        <v>0</v>
      </c>
      <c r="F435" s="117" t="str">
        <f t="shared" si="69"/>
        <v>NGAP</v>
      </c>
      <c r="G435" s="89"/>
      <c r="H435" s="89"/>
      <c r="I435" s="89"/>
      <c r="J435" s="89"/>
      <c r="K435" s="127"/>
      <c r="L435" s="123" t="str">
        <f t="shared" si="71"/>
        <v>OUI</v>
      </c>
      <c r="M435" s="52" t="str">
        <f t="shared" si="70"/>
        <v>OUI</v>
      </c>
      <c r="N435" s="89"/>
      <c r="O435" s="52"/>
      <c r="P435" s="52"/>
      <c r="Q435" s="52"/>
      <c r="R435" s="52"/>
      <c r="S435" s="52"/>
      <c r="T435" s="52"/>
      <c r="U435" s="52"/>
      <c r="V435" s="52"/>
      <c r="W435" s="99"/>
      <c r="X435" s="132"/>
      <c r="Y435" s="130"/>
    </row>
    <row r="436" spans="1:25" ht="18" x14ac:dyDescent="0.25">
      <c r="A436" s="87"/>
      <c r="B436" s="113"/>
      <c r="C436" s="110"/>
      <c r="D436" s="88">
        <f t="shared" si="67"/>
        <v>0</v>
      </c>
      <c r="E436" s="120">
        <f t="shared" si="68"/>
        <v>0</v>
      </c>
      <c r="F436" s="117" t="str">
        <f t="shared" si="69"/>
        <v>NGAP</v>
      </c>
      <c r="G436" s="89"/>
      <c r="H436" s="89"/>
      <c r="I436" s="89"/>
      <c r="J436" s="89"/>
      <c r="K436" s="127"/>
      <c r="L436" s="123" t="str">
        <f t="shared" si="71"/>
        <v>OUI</v>
      </c>
      <c r="M436" s="52" t="str">
        <f t="shared" si="70"/>
        <v>OUI</v>
      </c>
      <c r="N436" s="89"/>
      <c r="O436" s="52"/>
      <c r="P436" s="52"/>
      <c r="Q436" s="52"/>
      <c r="R436" s="52"/>
      <c r="S436" s="52"/>
      <c r="T436" s="52"/>
      <c r="U436" s="52"/>
      <c r="V436" s="52"/>
      <c r="W436" s="99"/>
      <c r="X436" s="132"/>
      <c r="Y436" s="130"/>
    </row>
    <row r="437" spans="1:25" ht="18" x14ac:dyDescent="0.25">
      <c r="A437" s="87"/>
      <c r="B437" s="113"/>
      <c r="C437" s="110"/>
      <c r="D437" s="88">
        <f t="shared" si="67"/>
        <v>0</v>
      </c>
      <c r="E437" s="120">
        <f t="shared" si="68"/>
        <v>0</v>
      </c>
      <c r="F437" s="117" t="str">
        <f t="shared" si="69"/>
        <v>NGAP</v>
      </c>
      <c r="G437" s="89"/>
      <c r="H437" s="89"/>
      <c r="I437" s="89"/>
      <c r="J437" s="89"/>
      <c r="K437" s="127"/>
      <c r="L437" s="123" t="str">
        <f t="shared" si="71"/>
        <v>OUI</v>
      </c>
      <c r="M437" s="52" t="str">
        <f t="shared" si="70"/>
        <v>OUI</v>
      </c>
      <c r="N437" s="89"/>
      <c r="O437" s="52"/>
      <c r="P437" s="52"/>
      <c r="Q437" s="52"/>
      <c r="R437" s="52"/>
      <c r="S437" s="52"/>
      <c r="T437" s="52"/>
      <c r="U437" s="52"/>
      <c r="V437" s="52"/>
      <c r="W437" s="99"/>
      <c r="X437" s="132"/>
      <c r="Y437" s="130"/>
    </row>
    <row r="438" spans="1:25" ht="18" x14ac:dyDescent="0.25">
      <c r="A438" s="87"/>
      <c r="B438" s="113"/>
      <c r="C438" s="110"/>
      <c r="D438" s="88">
        <f t="shared" si="67"/>
        <v>0</v>
      </c>
      <c r="E438" s="120">
        <f t="shared" si="68"/>
        <v>0</v>
      </c>
      <c r="F438" s="117" t="str">
        <f t="shared" si="69"/>
        <v>NGAP</v>
      </c>
      <c r="G438" s="89"/>
      <c r="H438" s="89"/>
      <c r="I438" s="89"/>
      <c r="J438" s="89"/>
      <c r="K438" s="127"/>
      <c r="L438" s="123" t="str">
        <f t="shared" si="71"/>
        <v>OUI</v>
      </c>
      <c r="M438" s="52" t="str">
        <f t="shared" si="70"/>
        <v>OUI</v>
      </c>
      <c r="N438" s="89"/>
      <c r="O438" s="52"/>
      <c r="P438" s="52"/>
      <c r="Q438" s="52"/>
      <c r="R438" s="52"/>
      <c r="S438" s="52"/>
      <c r="T438" s="52"/>
      <c r="U438" s="52"/>
      <c r="V438" s="52"/>
      <c r="W438" s="99"/>
      <c r="X438" s="132"/>
      <c r="Y438" s="130"/>
    </row>
    <row r="439" spans="1:25" ht="18" x14ac:dyDescent="0.25">
      <c r="A439" s="87"/>
      <c r="B439" s="113"/>
      <c r="C439" s="110"/>
      <c r="D439" s="88">
        <f t="shared" si="67"/>
        <v>0</v>
      </c>
      <c r="E439" s="120">
        <f t="shared" si="68"/>
        <v>0</v>
      </c>
      <c r="F439" s="117" t="str">
        <f t="shared" si="69"/>
        <v>NGAP</v>
      </c>
      <c r="G439" s="89"/>
      <c r="H439" s="89"/>
      <c r="I439" s="89"/>
      <c r="J439" s="89"/>
      <c r="K439" s="127"/>
      <c r="L439" s="123" t="str">
        <f t="shared" si="71"/>
        <v>OUI</v>
      </c>
      <c r="M439" s="52" t="str">
        <f t="shared" si="70"/>
        <v>OUI</v>
      </c>
      <c r="N439" s="89"/>
      <c r="O439" s="52"/>
      <c r="P439" s="52"/>
      <c r="Q439" s="52"/>
      <c r="R439" s="52"/>
      <c r="S439" s="52"/>
      <c r="T439" s="52"/>
      <c r="U439" s="52"/>
      <c r="V439" s="52"/>
      <c r="W439" s="99"/>
      <c r="X439" s="132"/>
      <c r="Y439" s="130"/>
    </row>
    <row r="440" spans="1:25" ht="18" x14ac:dyDescent="0.25">
      <c r="A440" s="87"/>
      <c r="B440" s="113"/>
      <c r="C440" s="110"/>
      <c r="D440" s="88">
        <f t="shared" si="67"/>
        <v>0</v>
      </c>
      <c r="E440" s="120">
        <f t="shared" si="68"/>
        <v>0</v>
      </c>
      <c r="F440" s="117" t="str">
        <f t="shared" si="69"/>
        <v>NGAP</v>
      </c>
      <c r="G440" s="89"/>
      <c r="H440" s="89"/>
      <c r="I440" s="89"/>
      <c r="J440" s="89"/>
      <c r="K440" s="127"/>
      <c r="L440" s="123" t="str">
        <f t="shared" si="71"/>
        <v>OUI</v>
      </c>
      <c r="M440" s="52" t="str">
        <f t="shared" si="70"/>
        <v>OUI</v>
      </c>
      <c r="N440" s="89"/>
      <c r="O440" s="52"/>
      <c r="P440" s="52"/>
      <c r="Q440" s="52"/>
      <c r="R440" s="52"/>
      <c r="S440" s="52"/>
      <c r="T440" s="52"/>
      <c r="U440" s="52"/>
      <c r="V440" s="52"/>
      <c r="W440" s="99"/>
      <c r="X440" s="132"/>
      <c r="Y440" s="130"/>
    </row>
    <row r="441" spans="1:25" ht="18" x14ac:dyDescent="0.25">
      <c r="A441" s="87"/>
      <c r="B441" s="113"/>
      <c r="C441" s="110"/>
      <c r="D441" s="88">
        <f t="shared" si="67"/>
        <v>0</v>
      </c>
      <c r="E441" s="120">
        <f t="shared" si="68"/>
        <v>0</v>
      </c>
      <c r="F441" s="117" t="str">
        <f t="shared" si="69"/>
        <v>NGAP</v>
      </c>
      <c r="G441" s="89"/>
      <c r="H441" s="89"/>
      <c r="I441" s="89"/>
      <c r="J441" s="89"/>
      <c r="K441" s="127"/>
      <c r="L441" s="123" t="str">
        <f t="shared" si="71"/>
        <v>OUI</v>
      </c>
      <c r="M441" s="52" t="str">
        <f t="shared" si="70"/>
        <v>OUI</v>
      </c>
      <c r="N441" s="89"/>
      <c r="O441" s="52"/>
      <c r="P441" s="52"/>
      <c r="Q441" s="52"/>
      <c r="R441" s="52"/>
      <c r="S441" s="52"/>
      <c r="T441" s="52"/>
      <c r="U441" s="52"/>
      <c r="V441" s="52"/>
      <c r="W441" s="99"/>
      <c r="X441" s="132"/>
      <c r="Y441" s="130"/>
    </row>
    <row r="442" spans="1:25" ht="18" x14ac:dyDescent="0.25">
      <c r="A442" s="87"/>
      <c r="B442" s="113"/>
      <c r="C442" s="110"/>
      <c r="D442" s="88">
        <f t="shared" si="67"/>
        <v>0</v>
      </c>
      <c r="E442" s="120">
        <f t="shared" si="68"/>
        <v>0</v>
      </c>
      <c r="F442" s="117" t="str">
        <f t="shared" si="69"/>
        <v>NGAP</v>
      </c>
      <c r="G442" s="89"/>
      <c r="H442" s="89"/>
      <c r="I442" s="89"/>
      <c r="J442" s="89"/>
      <c r="K442" s="127"/>
      <c r="L442" s="123" t="str">
        <f t="shared" si="71"/>
        <v>OUI</v>
      </c>
      <c r="M442" s="52" t="str">
        <f t="shared" si="70"/>
        <v>OUI</v>
      </c>
      <c r="N442" s="89"/>
      <c r="O442" s="52"/>
      <c r="P442" s="52"/>
      <c r="Q442" s="52"/>
      <c r="R442" s="52"/>
      <c r="S442" s="52"/>
      <c r="T442" s="52"/>
      <c r="U442" s="52"/>
      <c r="V442" s="52"/>
      <c r="W442" s="99"/>
      <c r="X442" s="132"/>
      <c r="Y442" s="130"/>
    </row>
    <row r="443" spans="1:25" ht="18" x14ac:dyDescent="0.25">
      <c r="A443" s="87"/>
      <c r="B443" s="113"/>
      <c r="C443" s="110"/>
      <c r="D443" s="88">
        <f t="shared" si="67"/>
        <v>0</v>
      </c>
      <c r="E443" s="120">
        <f t="shared" si="68"/>
        <v>0</v>
      </c>
      <c r="F443" s="117" t="str">
        <f t="shared" si="69"/>
        <v>NGAP</v>
      </c>
      <c r="G443" s="89"/>
      <c r="H443" s="89"/>
      <c r="I443" s="89"/>
      <c r="J443" s="89"/>
      <c r="K443" s="127"/>
      <c r="L443" s="123" t="str">
        <f t="shared" si="71"/>
        <v>OUI</v>
      </c>
      <c r="M443" s="52" t="str">
        <f t="shared" si="70"/>
        <v>OUI</v>
      </c>
      <c r="N443" s="89"/>
      <c r="O443" s="52"/>
      <c r="P443" s="52"/>
      <c r="Q443" s="52"/>
      <c r="R443" s="52"/>
      <c r="S443" s="52"/>
      <c r="T443" s="52"/>
      <c r="U443" s="52"/>
      <c r="V443" s="52"/>
      <c r="W443" s="99"/>
      <c r="X443" s="132"/>
      <c r="Y443" s="130"/>
    </row>
    <row r="444" spans="1:25" ht="18" x14ac:dyDescent="0.25">
      <c r="A444" s="87"/>
      <c r="B444" s="113"/>
      <c r="C444" s="110"/>
      <c r="D444" s="88">
        <f t="shared" si="67"/>
        <v>0</v>
      </c>
      <c r="E444" s="120">
        <f t="shared" si="68"/>
        <v>0</v>
      </c>
      <c r="F444" s="117" t="str">
        <f t="shared" si="69"/>
        <v>NGAP</v>
      </c>
      <c r="G444" s="89"/>
      <c r="H444" s="89"/>
      <c r="I444" s="89"/>
      <c r="J444" s="89"/>
      <c r="K444" s="127"/>
      <c r="L444" s="123" t="str">
        <f t="shared" si="71"/>
        <v>OUI</v>
      </c>
      <c r="M444" s="52" t="str">
        <f t="shared" si="70"/>
        <v>OUI</v>
      </c>
      <c r="N444" s="89"/>
      <c r="O444" s="52"/>
      <c r="P444" s="52"/>
      <c r="Q444" s="52"/>
      <c r="R444" s="52"/>
      <c r="S444" s="52"/>
      <c r="T444" s="52"/>
      <c r="U444" s="52"/>
      <c r="V444" s="52"/>
      <c r="W444" s="99"/>
      <c r="X444" s="132"/>
      <c r="Y444" s="130"/>
    </row>
    <row r="445" spans="1:25" ht="18" x14ac:dyDescent="0.25">
      <c r="A445" s="87"/>
      <c r="B445" s="113"/>
      <c r="C445" s="110"/>
      <c r="D445" s="88">
        <f t="shared" si="67"/>
        <v>0</v>
      </c>
      <c r="E445" s="120">
        <f t="shared" si="68"/>
        <v>0</v>
      </c>
      <c r="F445" s="117" t="str">
        <f t="shared" si="69"/>
        <v>NGAP</v>
      </c>
      <c r="G445" s="89"/>
      <c r="H445" s="89"/>
      <c r="I445" s="89"/>
      <c r="J445" s="89"/>
      <c r="K445" s="127"/>
      <c r="L445" s="123" t="str">
        <f t="shared" si="71"/>
        <v>OUI</v>
      </c>
      <c r="M445" s="52" t="str">
        <f t="shared" si="70"/>
        <v>OUI</v>
      </c>
      <c r="N445" s="89"/>
      <c r="O445" s="52"/>
      <c r="P445" s="52"/>
      <c r="Q445" s="52"/>
      <c r="R445" s="52"/>
      <c r="S445" s="52"/>
      <c r="T445" s="52"/>
      <c r="U445" s="52"/>
      <c r="V445" s="52"/>
      <c r="W445" s="99"/>
      <c r="X445" s="132"/>
      <c r="Y445" s="130"/>
    </row>
    <row r="446" spans="1:25" ht="18" x14ac:dyDescent="0.25">
      <c r="A446" s="87"/>
      <c r="B446" s="113"/>
      <c r="C446" s="110"/>
      <c r="D446" s="88">
        <f t="shared" si="67"/>
        <v>0</v>
      </c>
      <c r="E446" s="120">
        <f t="shared" si="68"/>
        <v>0</v>
      </c>
      <c r="F446" s="117" t="str">
        <f t="shared" si="69"/>
        <v>NGAP</v>
      </c>
      <c r="G446" s="89"/>
      <c r="H446" s="89"/>
      <c r="I446" s="89"/>
      <c r="J446" s="89"/>
      <c r="K446" s="127"/>
      <c r="L446" s="123" t="str">
        <f t="shared" si="71"/>
        <v>OUI</v>
      </c>
      <c r="M446" s="52" t="str">
        <f t="shared" si="70"/>
        <v>OUI</v>
      </c>
      <c r="N446" s="89"/>
      <c r="O446" s="52"/>
      <c r="P446" s="52"/>
      <c r="Q446" s="52"/>
      <c r="R446" s="52"/>
      <c r="S446" s="52"/>
      <c r="T446" s="52"/>
      <c r="U446" s="52"/>
      <c r="V446" s="52"/>
      <c r="W446" s="99"/>
      <c r="X446" s="132"/>
      <c r="Y446" s="130"/>
    </row>
    <row r="447" spans="1:25" ht="18" x14ac:dyDescent="0.25">
      <c r="A447" s="87"/>
      <c r="B447" s="113"/>
      <c r="C447" s="110"/>
      <c r="D447" s="88">
        <f t="shared" si="67"/>
        <v>0</v>
      </c>
      <c r="E447" s="120">
        <f t="shared" si="68"/>
        <v>0</v>
      </c>
      <c r="F447" s="117" t="str">
        <f t="shared" si="69"/>
        <v>NGAP</v>
      </c>
      <c r="G447" s="89"/>
      <c r="H447" s="89"/>
      <c r="I447" s="89"/>
      <c r="J447" s="89"/>
      <c r="K447" s="127"/>
      <c r="L447" s="123" t="str">
        <f t="shared" si="71"/>
        <v>OUI</v>
      </c>
      <c r="M447" s="52" t="str">
        <f t="shared" si="70"/>
        <v>OUI</v>
      </c>
      <c r="N447" s="89"/>
      <c r="O447" s="52"/>
      <c r="P447" s="52"/>
      <c r="Q447" s="52"/>
      <c r="R447" s="52"/>
      <c r="S447" s="52"/>
      <c r="T447" s="52"/>
      <c r="U447" s="52"/>
      <c r="V447" s="52"/>
      <c r="W447" s="99"/>
      <c r="X447" s="132"/>
      <c r="Y447" s="130"/>
    </row>
    <row r="448" spans="1:25" ht="18" x14ac:dyDescent="0.25">
      <c r="A448" s="87"/>
      <c r="B448" s="113"/>
      <c r="C448" s="110"/>
      <c r="D448" s="88">
        <f t="shared" si="67"/>
        <v>0</v>
      </c>
      <c r="E448" s="120">
        <f t="shared" si="68"/>
        <v>0</v>
      </c>
      <c r="F448" s="117" t="str">
        <f t="shared" si="69"/>
        <v>NGAP</v>
      </c>
      <c r="G448" s="89"/>
      <c r="H448" s="89"/>
      <c r="I448" s="89"/>
      <c r="J448" s="89"/>
      <c r="K448" s="127"/>
      <c r="L448" s="123" t="str">
        <f t="shared" si="71"/>
        <v>OUI</v>
      </c>
      <c r="M448" s="52" t="str">
        <f t="shared" si="70"/>
        <v>OUI</v>
      </c>
      <c r="N448" s="89"/>
      <c r="O448" s="52"/>
      <c r="P448" s="52"/>
      <c r="Q448" s="52"/>
      <c r="R448" s="52"/>
      <c r="S448" s="52"/>
      <c r="T448" s="52"/>
      <c r="U448" s="52"/>
      <c r="V448" s="52"/>
      <c r="W448" s="99"/>
      <c r="X448" s="132"/>
      <c r="Y448" s="130"/>
    </row>
    <row r="449" spans="1:25" ht="18" x14ac:dyDescent="0.25">
      <c r="A449" s="87"/>
      <c r="B449" s="113"/>
      <c r="C449" s="110"/>
      <c r="D449" s="88">
        <f t="shared" si="67"/>
        <v>0</v>
      </c>
      <c r="E449" s="120">
        <f t="shared" si="68"/>
        <v>0</v>
      </c>
      <c r="F449" s="117" t="str">
        <f t="shared" si="69"/>
        <v>NGAP</v>
      </c>
      <c r="G449" s="89"/>
      <c r="H449" s="89"/>
      <c r="I449" s="89"/>
      <c r="J449" s="89"/>
      <c r="K449" s="127"/>
      <c r="L449" s="123" t="str">
        <f t="shared" si="71"/>
        <v>OUI</v>
      </c>
      <c r="M449" s="52" t="str">
        <f t="shared" si="70"/>
        <v>OUI</v>
      </c>
      <c r="N449" s="89"/>
      <c r="O449" s="52"/>
      <c r="P449" s="52"/>
      <c r="Q449" s="52"/>
      <c r="R449" s="52"/>
      <c r="S449" s="52"/>
      <c r="T449" s="52"/>
      <c r="U449" s="52"/>
      <c r="V449" s="52"/>
      <c r="W449" s="99"/>
      <c r="X449" s="132"/>
      <c r="Y449" s="130"/>
    </row>
    <row r="450" spans="1:25" ht="18" x14ac:dyDescent="0.25">
      <c r="A450" s="87"/>
      <c r="B450" s="113"/>
      <c r="C450" s="110"/>
      <c r="D450" s="88">
        <f t="shared" si="67"/>
        <v>0</v>
      </c>
      <c r="E450" s="120">
        <f t="shared" si="68"/>
        <v>0</v>
      </c>
      <c r="F450" s="117" t="str">
        <f t="shared" si="69"/>
        <v>NGAP</v>
      </c>
      <c r="G450" s="89"/>
      <c r="H450" s="89"/>
      <c r="I450" s="89"/>
      <c r="J450" s="89"/>
      <c r="K450" s="127"/>
      <c r="L450" s="123" t="str">
        <f t="shared" si="71"/>
        <v>OUI</v>
      </c>
      <c r="M450" s="52" t="str">
        <f t="shared" si="70"/>
        <v>OUI</v>
      </c>
      <c r="N450" s="89"/>
      <c r="O450" s="52"/>
      <c r="P450" s="52"/>
      <c r="Q450" s="52"/>
      <c r="R450" s="52"/>
      <c r="S450" s="52"/>
      <c r="T450" s="52"/>
      <c r="U450" s="52"/>
      <c r="V450" s="52"/>
      <c r="W450" s="99"/>
      <c r="X450" s="132"/>
      <c r="Y450" s="130"/>
    </row>
    <row r="451" spans="1:25" ht="18" x14ac:dyDescent="0.25">
      <c r="A451" s="87"/>
      <c r="B451" s="113"/>
      <c r="C451" s="110"/>
      <c r="D451" s="88">
        <f t="shared" si="67"/>
        <v>0</v>
      </c>
      <c r="E451" s="120">
        <f t="shared" si="68"/>
        <v>0</v>
      </c>
      <c r="F451" s="117" t="str">
        <f t="shared" si="69"/>
        <v>NGAP</v>
      </c>
      <c r="G451" s="89"/>
      <c r="H451" s="89"/>
      <c r="I451" s="89"/>
      <c r="J451" s="89"/>
      <c r="K451" s="127"/>
      <c r="L451" s="123" t="str">
        <f t="shared" si="71"/>
        <v>OUI</v>
      </c>
      <c r="M451" s="52" t="str">
        <f t="shared" si="70"/>
        <v>OUI</v>
      </c>
      <c r="N451" s="89"/>
      <c r="O451" s="52"/>
      <c r="P451" s="52"/>
      <c r="Q451" s="52"/>
      <c r="R451" s="52"/>
      <c r="S451" s="52"/>
      <c r="T451" s="52"/>
      <c r="U451" s="52"/>
      <c r="V451" s="52"/>
      <c r="W451" s="99"/>
      <c r="X451" s="132"/>
      <c r="Y451" s="130"/>
    </row>
    <row r="452" spans="1:25" ht="18" x14ac:dyDescent="0.25">
      <c r="A452" s="87"/>
      <c r="B452" s="113"/>
      <c r="C452" s="110"/>
      <c r="D452" s="88">
        <f t="shared" ref="D452:D501" si="72">C452*0.7</f>
        <v>0</v>
      </c>
      <c r="E452" s="120">
        <f t="shared" ref="E452:E501" si="73">C452-D452</f>
        <v>0</v>
      </c>
      <c r="F452" s="117" t="str">
        <f t="shared" ref="F452:F501" si="74">IF(LEN(A452)=7,"CCAM","NGAP")</f>
        <v>NGAP</v>
      </c>
      <c r="G452" s="89"/>
      <c r="H452" s="89"/>
      <c r="I452" s="89"/>
      <c r="J452" s="89"/>
      <c r="K452" s="127"/>
      <c r="L452" s="123" t="str">
        <f t="shared" si="71"/>
        <v>OUI</v>
      </c>
      <c r="M452" s="52" t="str">
        <f t="shared" ref="M452:M501" si="75">IF(COUNTIF(B452,"*pénis*"),"NON","OUI")</f>
        <v>OUI</v>
      </c>
      <c r="N452" s="89"/>
      <c r="O452" s="52"/>
      <c r="P452" s="52"/>
      <c r="Q452" s="52"/>
      <c r="R452" s="52"/>
      <c r="S452" s="52"/>
      <c r="T452" s="52"/>
      <c r="U452" s="52"/>
      <c r="V452" s="52"/>
      <c r="W452" s="99"/>
      <c r="X452" s="132"/>
      <c r="Y452" s="130"/>
    </row>
    <row r="453" spans="1:25" ht="18" x14ac:dyDescent="0.25">
      <c r="A453" s="87"/>
      <c r="B453" s="113"/>
      <c r="C453" s="110"/>
      <c r="D453" s="88">
        <f t="shared" si="72"/>
        <v>0</v>
      </c>
      <c r="E453" s="120">
        <f t="shared" si="73"/>
        <v>0</v>
      </c>
      <c r="F453" s="117" t="str">
        <f t="shared" si="74"/>
        <v>NGAP</v>
      </c>
      <c r="G453" s="89"/>
      <c r="H453" s="89"/>
      <c r="I453" s="89"/>
      <c r="J453" s="89"/>
      <c r="K453" s="127"/>
      <c r="L453" s="123" t="str">
        <f t="shared" si="71"/>
        <v>OUI</v>
      </c>
      <c r="M453" s="52" t="str">
        <f t="shared" si="75"/>
        <v>OUI</v>
      </c>
      <c r="N453" s="89"/>
      <c r="O453" s="52"/>
      <c r="P453" s="52"/>
      <c r="Q453" s="52"/>
      <c r="R453" s="52"/>
      <c r="S453" s="52"/>
      <c r="T453" s="52"/>
      <c r="U453" s="52"/>
      <c r="V453" s="52"/>
      <c r="W453" s="99"/>
      <c r="X453" s="132"/>
      <c r="Y453" s="130"/>
    </row>
    <row r="454" spans="1:25" ht="18" x14ac:dyDescent="0.25">
      <c r="A454" s="87"/>
      <c r="B454" s="113"/>
      <c r="C454" s="110"/>
      <c r="D454" s="88">
        <f t="shared" si="72"/>
        <v>0</v>
      </c>
      <c r="E454" s="120">
        <f t="shared" si="73"/>
        <v>0</v>
      </c>
      <c r="F454" s="117" t="str">
        <f t="shared" si="74"/>
        <v>NGAP</v>
      </c>
      <c r="G454" s="89"/>
      <c r="H454" s="89"/>
      <c r="I454" s="89"/>
      <c r="J454" s="89"/>
      <c r="K454" s="127"/>
      <c r="L454" s="123" t="str">
        <f t="shared" si="71"/>
        <v>OUI</v>
      </c>
      <c r="M454" s="52" t="str">
        <f t="shared" si="75"/>
        <v>OUI</v>
      </c>
      <c r="N454" s="89"/>
      <c r="O454" s="52"/>
      <c r="P454" s="52"/>
      <c r="Q454" s="52"/>
      <c r="R454" s="52"/>
      <c r="S454" s="52"/>
      <c r="T454" s="52"/>
      <c r="U454" s="52"/>
      <c r="V454" s="52"/>
      <c r="W454" s="99"/>
      <c r="X454" s="132"/>
      <c r="Y454" s="130"/>
    </row>
    <row r="455" spans="1:25" ht="18" x14ac:dyDescent="0.25">
      <c r="A455" s="87"/>
      <c r="B455" s="113"/>
      <c r="C455" s="110"/>
      <c r="D455" s="88">
        <f t="shared" si="72"/>
        <v>0</v>
      </c>
      <c r="E455" s="120">
        <f t="shared" si="73"/>
        <v>0</v>
      </c>
      <c r="F455" s="117" t="str">
        <f t="shared" si="74"/>
        <v>NGAP</v>
      </c>
      <c r="G455" s="89"/>
      <c r="H455" s="89"/>
      <c r="I455" s="89"/>
      <c r="J455" s="89"/>
      <c r="K455" s="127"/>
      <c r="L455" s="123" t="str">
        <f t="shared" ref="L455:L501" si="76">IF(COUNTIF(H455,"gynécologie"),"NON","OUI")</f>
        <v>OUI</v>
      </c>
      <c r="M455" s="52" t="str">
        <f t="shared" si="75"/>
        <v>OUI</v>
      </c>
      <c r="N455" s="89"/>
      <c r="O455" s="52"/>
      <c r="P455" s="52"/>
      <c r="Q455" s="52"/>
      <c r="R455" s="52"/>
      <c r="S455" s="52"/>
      <c r="T455" s="52"/>
      <c r="U455" s="52"/>
      <c r="V455" s="52"/>
      <c r="W455" s="99"/>
      <c r="X455" s="132"/>
      <c r="Y455" s="130"/>
    </row>
    <row r="456" spans="1:25" ht="18" x14ac:dyDescent="0.25">
      <c r="A456" s="87"/>
      <c r="B456" s="113"/>
      <c r="C456" s="110"/>
      <c r="D456" s="88">
        <f t="shared" si="72"/>
        <v>0</v>
      </c>
      <c r="E456" s="120">
        <f t="shared" si="73"/>
        <v>0</v>
      </c>
      <c r="F456" s="117" t="str">
        <f t="shared" si="74"/>
        <v>NGAP</v>
      </c>
      <c r="G456" s="89"/>
      <c r="H456" s="89"/>
      <c r="I456" s="89"/>
      <c r="J456" s="89"/>
      <c r="K456" s="127"/>
      <c r="L456" s="123" t="str">
        <f t="shared" si="76"/>
        <v>OUI</v>
      </c>
      <c r="M456" s="52" t="str">
        <f t="shared" si="75"/>
        <v>OUI</v>
      </c>
      <c r="N456" s="89"/>
      <c r="O456" s="52"/>
      <c r="P456" s="52"/>
      <c r="Q456" s="52"/>
      <c r="R456" s="52"/>
      <c r="S456" s="52"/>
      <c r="T456" s="52"/>
      <c r="U456" s="52"/>
      <c r="V456" s="52"/>
      <c r="W456" s="99"/>
      <c r="X456" s="132"/>
      <c r="Y456" s="130"/>
    </row>
    <row r="457" spans="1:25" ht="18" x14ac:dyDescent="0.25">
      <c r="A457" s="87"/>
      <c r="B457" s="113"/>
      <c r="C457" s="110"/>
      <c r="D457" s="88">
        <f t="shared" si="72"/>
        <v>0</v>
      </c>
      <c r="E457" s="120">
        <f t="shared" si="73"/>
        <v>0</v>
      </c>
      <c r="F457" s="117" t="str">
        <f t="shared" si="74"/>
        <v>NGAP</v>
      </c>
      <c r="G457" s="89"/>
      <c r="H457" s="89"/>
      <c r="I457" s="89"/>
      <c r="J457" s="89"/>
      <c r="K457" s="127"/>
      <c r="L457" s="123" t="str">
        <f t="shared" si="76"/>
        <v>OUI</v>
      </c>
      <c r="M457" s="52" t="str">
        <f t="shared" si="75"/>
        <v>OUI</v>
      </c>
      <c r="N457" s="89"/>
      <c r="O457" s="52"/>
      <c r="P457" s="52"/>
      <c r="Q457" s="52"/>
      <c r="R457" s="52"/>
      <c r="S457" s="52"/>
      <c r="T457" s="52"/>
      <c r="U457" s="52"/>
      <c r="V457" s="52"/>
      <c r="W457" s="99"/>
      <c r="X457" s="132"/>
      <c r="Y457" s="130"/>
    </row>
    <row r="458" spans="1:25" ht="18" x14ac:dyDescent="0.25">
      <c r="A458" s="87"/>
      <c r="B458" s="113"/>
      <c r="C458" s="110"/>
      <c r="D458" s="88">
        <f t="shared" si="72"/>
        <v>0</v>
      </c>
      <c r="E458" s="120">
        <f t="shared" si="73"/>
        <v>0</v>
      </c>
      <c r="F458" s="117" t="str">
        <f t="shared" si="74"/>
        <v>NGAP</v>
      </c>
      <c r="G458" s="89"/>
      <c r="H458" s="89"/>
      <c r="I458" s="89"/>
      <c r="J458" s="89"/>
      <c r="K458" s="127"/>
      <c r="L458" s="123" t="str">
        <f t="shared" si="76"/>
        <v>OUI</v>
      </c>
      <c r="M458" s="52" t="str">
        <f t="shared" si="75"/>
        <v>OUI</v>
      </c>
      <c r="N458" s="89"/>
      <c r="O458" s="52"/>
      <c r="P458" s="52"/>
      <c r="Q458" s="52"/>
      <c r="R458" s="52"/>
      <c r="S458" s="52"/>
      <c r="T458" s="52"/>
      <c r="U458" s="52"/>
      <c r="V458" s="52"/>
      <c r="W458" s="99"/>
      <c r="X458" s="132"/>
      <c r="Y458" s="130"/>
    </row>
    <row r="459" spans="1:25" ht="18" x14ac:dyDescent="0.25">
      <c r="A459" s="87"/>
      <c r="B459" s="113"/>
      <c r="C459" s="110"/>
      <c r="D459" s="88">
        <f t="shared" si="72"/>
        <v>0</v>
      </c>
      <c r="E459" s="120">
        <f t="shared" si="73"/>
        <v>0</v>
      </c>
      <c r="F459" s="117" t="str">
        <f t="shared" si="74"/>
        <v>NGAP</v>
      </c>
      <c r="G459" s="89"/>
      <c r="H459" s="89"/>
      <c r="I459" s="89"/>
      <c r="J459" s="89"/>
      <c r="K459" s="127"/>
      <c r="L459" s="123" t="str">
        <f t="shared" si="76"/>
        <v>OUI</v>
      </c>
      <c r="M459" s="52" t="str">
        <f t="shared" si="75"/>
        <v>OUI</v>
      </c>
      <c r="N459" s="89"/>
      <c r="O459" s="52"/>
      <c r="P459" s="52"/>
      <c r="Q459" s="52"/>
      <c r="R459" s="52"/>
      <c r="S459" s="52"/>
      <c r="T459" s="52"/>
      <c r="U459" s="52"/>
      <c r="V459" s="52"/>
      <c r="W459" s="99"/>
      <c r="X459" s="132"/>
      <c r="Y459" s="130"/>
    </row>
    <row r="460" spans="1:25" ht="18" x14ac:dyDescent="0.25">
      <c r="A460" s="87"/>
      <c r="B460" s="113"/>
      <c r="C460" s="110"/>
      <c r="D460" s="88">
        <f t="shared" si="72"/>
        <v>0</v>
      </c>
      <c r="E460" s="120">
        <f t="shared" si="73"/>
        <v>0</v>
      </c>
      <c r="F460" s="117" t="str">
        <f t="shared" si="74"/>
        <v>NGAP</v>
      </c>
      <c r="G460" s="89"/>
      <c r="H460" s="89"/>
      <c r="I460" s="89"/>
      <c r="J460" s="89"/>
      <c r="K460" s="127"/>
      <c r="L460" s="123" t="str">
        <f t="shared" si="76"/>
        <v>OUI</v>
      </c>
      <c r="M460" s="52" t="str">
        <f t="shared" si="75"/>
        <v>OUI</v>
      </c>
      <c r="N460" s="89"/>
      <c r="O460" s="52"/>
      <c r="P460" s="52"/>
      <c r="Q460" s="52"/>
      <c r="R460" s="52"/>
      <c r="S460" s="52"/>
      <c r="T460" s="52"/>
      <c r="U460" s="52"/>
      <c r="V460" s="52"/>
      <c r="W460" s="99"/>
      <c r="X460" s="132"/>
      <c r="Y460" s="130"/>
    </row>
    <row r="461" spans="1:25" ht="18" x14ac:dyDescent="0.25">
      <c r="A461" s="87"/>
      <c r="B461" s="113"/>
      <c r="C461" s="110"/>
      <c r="D461" s="88">
        <f t="shared" si="72"/>
        <v>0</v>
      </c>
      <c r="E461" s="120">
        <f t="shared" si="73"/>
        <v>0</v>
      </c>
      <c r="F461" s="117" t="str">
        <f t="shared" si="74"/>
        <v>NGAP</v>
      </c>
      <c r="G461" s="89"/>
      <c r="H461" s="89"/>
      <c r="I461" s="89"/>
      <c r="J461" s="89"/>
      <c r="K461" s="127"/>
      <c r="L461" s="123" t="str">
        <f t="shared" si="76"/>
        <v>OUI</v>
      </c>
      <c r="M461" s="52" t="str">
        <f t="shared" si="75"/>
        <v>OUI</v>
      </c>
      <c r="N461" s="89"/>
      <c r="O461" s="52"/>
      <c r="P461" s="52"/>
      <c r="Q461" s="52"/>
      <c r="R461" s="52"/>
      <c r="S461" s="52"/>
      <c r="T461" s="52"/>
      <c r="U461" s="52"/>
      <c r="V461" s="52"/>
      <c r="W461" s="99"/>
      <c r="X461" s="132"/>
      <c r="Y461" s="130"/>
    </row>
    <row r="462" spans="1:25" ht="18" x14ac:dyDescent="0.25">
      <c r="A462" s="87"/>
      <c r="B462" s="113"/>
      <c r="C462" s="110"/>
      <c r="D462" s="88">
        <f t="shared" si="72"/>
        <v>0</v>
      </c>
      <c r="E462" s="120">
        <f t="shared" si="73"/>
        <v>0</v>
      </c>
      <c r="F462" s="117" t="str">
        <f t="shared" si="74"/>
        <v>NGAP</v>
      </c>
      <c r="G462" s="89"/>
      <c r="H462" s="89"/>
      <c r="I462" s="89"/>
      <c r="J462" s="89"/>
      <c r="K462" s="127"/>
      <c r="L462" s="123" t="str">
        <f t="shared" si="76"/>
        <v>OUI</v>
      </c>
      <c r="M462" s="52" t="str">
        <f t="shared" si="75"/>
        <v>OUI</v>
      </c>
      <c r="N462" s="89"/>
      <c r="O462" s="52"/>
      <c r="P462" s="52"/>
      <c r="Q462" s="52"/>
      <c r="R462" s="52"/>
      <c r="S462" s="52"/>
      <c r="T462" s="52"/>
      <c r="U462" s="52"/>
      <c r="V462" s="52"/>
      <c r="W462" s="99"/>
      <c r="X462" s="132"/>
      <c r="Y462" s="130"/>
    </row>
    <row r="463" spans="1:25" ht="18" x14ac:dyDescent="0.25">
      <c r="A463" s="87"/>
      <c r="B463" s="113"/>
      <c r="C463" s="110"/>
      <c r="D463" s="88">
        <f t="shared" si="72"/>
        <v>0</v>
      </c>
      <c r="E463" s="120">
        <f t="shared" si="73"/>
        <v>0</v>
      </c>
      <c r="F463" s="117" t="str">
        <f t="shared" si="74"/>
        <v>NGAP</v>
      </c>
      <c r="G463" s="89"/>
      <c r="H463" s="89"/>
      <c r="I463" s="89"/>
      <c r="J463" s="89"/>
      <c r="K463" s="127"/>
      <c r="L463" s="123" t="str">
        <f t="shared" si="76"/>
        <v>OUI</v>
      </c>
      <c r="M463" s="52" t="str">
        <f t="shared" si="75"/>
        <v>OUI</v>
      </c>
      <c r="N463" s="89"/>
      <c r="O463" s="52"/>
      <c r="P463" s="52"/>
      <c r="Q463" s="52"/>
      <c r="R463" s="52"/>
      <c r="S463" s="52"/>
      <c r="T463" s="52"/>
      <c r="U463" s="52"/>
      <c r="V463" s="52"/>
      <c r="W463" s="99"/>
      <c r="X463" s="132"/>
      <c r="Y463" s="130"/>
    </row>
    <row r="464" spans="1:25" ht="18" x14ac:dyDescent="0.25">
      <c r="A464" s="87"/>
      <c r="B464" s="113"/>
      <c r="C464" s="110"/>
      <c r="D464" s="88">
        <f t="shared" si="72"/>
        <v>0</v>
      </c>
      <c r="E464" s="120">
        <f t="shared" si="73"/>
        <v>0</v>
      </c>
      <c r="F464" s="117" t="str">
        <f t="shared" si="74"/>
        <v>NGAP</v>
      </c>
      <c r="G464" s="89"/>
      <c r="H464" s="89"/>
      <c r="I464" s="89"/>
      <c r="J464" s="89"/>
      <c r="K464" s="127"/>
      <c r="L464" s="123" t="str">
        <f t="shared" si="76"/>
        <v>OUI</v>
      </c>
      <c r="M464" s="52" t="str">
        <f t="shared" si="75"/>
        <v>OUI</v>
      </c>
      <c r="N464" s="89"/>
      <c r="O464" s="52"/>
      <c r="P464" s="52"/>
      <c r="Q464" s="52"/>
      <c r="R464" s="52"/>
      <c r="S464" s="52"/>
      <c r="T464" s="52"/>
      <c r="U464" s="52"/>
      <c r="V464" s="52"/>
      <c r="W464" s="99"/>
      <c r="X464" s="132"/>
      <c r="Y464" s="130"/>
    </row>
    <row r="465" spans="1:25" ht="18" x14ac:dyDescent="0.25">
      <c r="A465" s="87"/>
      <c r="B465" s="113"/>
      <c r="C465" s="110"/>
      <c r="D465" s="88">
        <f t="shared" si="72"/>
        <v>0</v>
      </c>
      <c r="E465" s="120">
        <f t="shared" si="73"/>
        <v>0</v>
      </c>
      <c r="F465" s="117" t="str">
        <f t="shared" si="74"/>
        <v>NGAP</v>
      </c>
      <c r="G465" s="89"/>
      <c r="H465" s="89"/>
      <c r="I465" s="89"/>
      <c r="J465" s="89"/>
      <c r="K465" s="127"/>
      <c r="L465" s="123" t="str">
        <f t="shared" si="76"/>
        <v>OUI</v>
      </c>
      <c r="M465" s="52" t="str">
        <f t="shared" si="75"/>
        <v>OUI</v>
      </c>
      <c r="N465" s="89"/>
      <c r="O465" s="52"/>
      <c r="P465" s="52"/>
      <c r="Q465" s="52"/>
      <c r="R465" s="52"/>
      <c r="S465" s="52"/>
      <c r="T465" s="52"/>
      <c r="U465" s="52"/>
      <c r="V465" s="52"/>
      <c r="W465" s="99"/>
      <c r="X465" s="132"/>
      <c r="Y465" s="130"/>
    </row>
    <row r="466" spans="1:25" ht="18" x14ac:dyDescent="0.25">
      <c r="A466" s="87"/>
      <c r="B466" s="113"/>
      <c r="C466" s="110"/>
      <c r="D466" s="88">
        <f t="shared" si="72"/>
        <v>0</v>
      </c>
      <c r="E466" s="120">
        <f t="shared" si="73"/>
        <v>0</v>
      </c>
      <c r="F466" s="117" t="str">
        <f t="shared" si="74"/>
        <v>NGAP</v>
      </c>
      <c r="G466" s="89"/>
      <c r="H466" s="89"/>
      <c r="I466" s="89"/>
      <c r="J466" s="89"/>
      <c r="K466" s="127"/>
      <c r="L466" s="123" t="str">
        <f t="shared" si="76"/>
        <v>OUI</v>
      </c>
      <c r="M466" s="52" t="str">
        <f t="shared" si="75"/>
        <v>OUI</v>
      </c>
      <c r="N466" s="89"/>
      <c r="O466" s="52"/>
      <c r="P466" s="52"/>
      <c r="Q466" s="52"/>
      <c r="R466" s="52"/>
      <c r="S466" s="52"/>
      <c r="T466" s="52"/>
      <c r="U466" s="52"/>
      <c r="V466" s="52"/>
      <c r="W466" s="99"/>
      <c r="X466" s="132"/>
      <c r="Y466" s="130"/>
    </row>
    <row r="467" spans="1:25" ht="18" x14ac:dyDescent="0.25">
      <c r="A467" s="87"/>
      <c r="B467" s="113"/>
      <c r="C467" s="110"/>
      <c r="D467" s="88">
        <f t="shared" si="72"/>
        <v>0</v>
      </c>
      <c r="E467" s="120">
        <f t="shared" si="73"/>
        <v>0</v>
      </c>
      <c r="F467" s="117" t="str">
        <f t="shared" si="74"/>
        <v>NGAP</v>
      </c>
      <c r="G467" s="89"/>
      <c r="H467" s="89"/>
      <c r="I467" s="89"/>
      <c r="J467" s="89"/>
      <c r="K467" s="127"/>
      <c r="L467" s="123" t="str">
        <f t="shared" si="76"/>
        <v>OUI</v>
      </c>
      <c r="M467" s="52" t="str">
        <f t="shared" si="75"/>
        <v>OUI</v>
      </c>
      <c r="N467" s="89"/>
      <c r="O467" s="52"/>
      <c r="P467" s="52"/>
      <c r="Q467" s="52"/>
      <c r="R467" s="52"/>
      <c r="S467" s="52"/>
      <c r="T467" s="52"/>
      <c r="U467" s="52"/>
      <c r="V467" s="52"/>
      <c r="W467" s="99"/>
      <c r="X467" s="132"/>
      <c r="Y467" s="130"/>
    </row>
    <row r="468" spans="1:25" ht="18" x14ac:dyDescent="0.25">
      <c r="A468" s="87"/>
      <c r="B468" s="113"/>
      <c r="C468" s="110"/>
      <c r="D468" s="88">
        <f t="shared" si="72"/>
        <v>0</v>
      </c>
      <c r="E468" s="120">
        <f t="shared" si="73"/>
        <v>0</v>
      </c>
      <c r="F468" s="117" t="str">
        <f t="shared" si="74"/>
        <v>NGAP</v>
      </c>
      <c r="G468" s="89"/>
      <c r="H468" s="89"/>
      <c r="I468" s="89"/>
      <c r="J468" s="89"/>
      <c r="K468" s="127"/>
      <c r="L468" s="123" t="str">
        <f t="shared" si="76"/>
        <v>OUI</v>
      </c>
      <c r="M468" s="52" t="str">
        <f t="shared" si="75"/>
        <v>OUI</v>
      </c>
      <c r="N468" s="89"/>
      <c r="O468" s="52"/>
      <c r="P468" s="52"/>
      <c r="Q468" s="52"/>
      <c r="R468" s="52"/>
      <c r="S468" s="52"/>
      <c r="T468" s="52"/>
      <c r="U468" s="52"/>
      <c r="V468" s="52"/>
      <c r="W468" s="99"/>
      <c r="X468" s="132"/>
      <c r="Y468" s="130"/>
    </row>
    <row r="469" spans="1:25" ht="18" x14ac:dyDescent="0.25">
      <c r="A469" s="87"/>
      <c r="B469" s="113"/>
      <c r="C469" s="110"/>
      <c r="D469" s="88">
        <f t="shared" si="72"/>
        <v>0</v>
      </c>
      <c r="E469" s="120">
        <f t="shared" si="73"/>
        <v>0</v>
      </c>
      <c r="F469" s="117" t="str">
        <f t="shared" si="74"/>
        <v>NGAP</v>
      </c>
      <c r="G469" s="89"/>
      <c r="H469" s="89"/>
      <c r="I469" s="89"/>
      <c r="J469" s="89"/>
      <c r="K469" s="127"/>
      <c r="L469" s="123" t="str">
        <f t="shared" si="76"/>
        <v>OUI</v>
      </c>
      <c r="M469" s="52" t="str">
        <f t="shared" si="75"/>
        <v>OUI</v>
      </c>
      <c r="N469" s="89"/>
      <c r="O469" s="52"/>
      <c r="P469" s="52"/>
      <c r="Q469" s="52"/>
      <c r="R469" s="52"/>
      <c r="S469" s="52"/>
      <c r="T469" s="52"/>
      <c r="U469" s="52"/>
      <c r="V469" s="52"/>
      <c r="W469" s="99"/>
      <c r="X469" s="132"/>
      <c r="Y469" s="130"/>
    </row>
    <row r="470" spans="1:25" ht="18" x14ac:dyDescent="0.25">
      <c r="A470" s="87"/>
      <c r="B470" s="113"/>
      <c r="C470" s="110"/>
      <c r="D470" s="88">
        <f t="shared" si="72"/>
        <v>0</v>
      </c>
      <c r="E470" s="120">
        <f t="shared" si="73"/>
        <v>0</v>
      </c>
      <c r="F470" s="117" t="str">
        <f t="shared" si="74"/>
        <v>NGAP</v>
      </c>
      <c r="G470" s="89"/>
      <c r="H470" s="89"/>
      <c r="I470" s="89"/>
      <c r="J470" s="89"/>
      <c r="K470" s="127"/>
      <c r="L470" s="123" t="str">
        <f t="shared" si="76"/>
        <v>OUI</v>
      </c>
      <c r="M470" s="52" t="str">
        <f t="shared" si="75"/>
        <v>OUI</v>
      </c>
      <c r="N470" s="89"/>
      <c r="O470" s="52"/>
      <c r="P470" s="52"/>
      <c r="Q470" s="52"/>
      <c r="R470" s="52"/>
      <c r="S470" s="52"/>
      <c r="T470" s="52"/>
      <c r="U470" s="52"/>
      <c r="V470" s="52"/>
      <c r="W470" s="99"/>
      <c r="X470" s="132"/>
      <c r="Y470" s="130"/>
    </row>
    <row r="471" spans="1:25" ht="18" x14ac:dyDescent="0.25">
      <c r="A471" s="87"/>
      <c r="B471" s="113"/>
      <c r="C471" s="110"/>
      <c r="D471" s="88">
        <f t="shared" si="72"/>
        <v>0</v>
      </c>
      <c r="E471" s="120">
        <f t="shared" si="73"/>
        <v>0</v>
      </c>
      <c r="F471" s="117" t="str">
        <f t="shared" si="74"/>
        <v>NGAP</v>
      </c>
      <c r="G471" s="89"/>
      <c r="H471" s="89"/>
      <c r="I471" s="89"/>
      <c r="J471" s="89"/>
      <c r="K471" s="127"/>
      <c r="L471" s="123" t="str">
        <f t="shared" si="76"/>
        <v>OUI</v>
      </c>
      <c r="M471" s="52" t="str">
        <f t="shared" si="75"/>
        <v>OUI</v>
      </c>
      <c r="N471" s="89"/>
      <c r="O471" s="52"/>
      <c r="P471" s="52"/>
      <c r="Q471" s="52"/>
      <c r="R471" s="52"/>
      <c r="S471" s="52"/>
      <c r="T471" s="52"/>
      <c r="U471" s="52"/>
      <c r="V471" s="52"/>
      <c r="W471" s="99"/>
      <c r="X471" s="132"/>
      <c r="Y471" s="130"/>
    </row>
    <row r="472" spans="1:25" ht="18" x14ac:dyDescent="0.25">
      <c r="A472" s="87"/>
      <c r="B472" s="113"/>
      <c r="C472" s="110"/>
      <c r="D472" s="88">
        <f t="shared" si="72"/>
        <v>0</v>
      </c>
      <c r="E472" s="120">
        <f t="shared" si="73"/>
        <v>0</v>
      </c>
      <c r="F472" s="117" t="str">
        <f t="shared" si="74"/>
        <v>NGAP</v>
      </c>
      <c r="G472" s="89"/>
      <c r="H472" s="89"/>
      <c r="I472" s="89"/>
      <c r="J472" s="89"/>
      <c r="K472" s="127"/>
      <c r="L472" s="123" t="str">
        <f t="shared" si="76"/>
        <v>OUI</v>
      </c>
      <c r="M472" s="52" t="str">
        <f t="shared" si="75"/>
        <v>OUI</v>
      </c>
      <c r="N472" s="89"/>
      <c r="O472" s="52"/>
      <c r="P472" s="52"/>
      <c r="Q472" s="52"/>
      <c r="R472" s="52"/>
      <c r="S472" s="52"/>
      <c r="T472" s="52"/>
      <c r="U472" s="52"/>
      <c r="V472" s="52"/>
      <c r="W472" s="99"/>
      <c r="X472" s="132"/>
      <c r="Y472" s="130"/>
    </row>
    <row r="473" spans="1:25" ht="18" x14ac:dyDescent="0.25">
      <c r="A473" s="87"/>
      <c r="B473" s="113"/>
      <c r="C473" s="110"/>
      <c r="D473" s="88">
        <f t="shared" si="72"/>
        <v>0</v>
      </c>
      <c r="E473" s="120">
        <f t="shared" si="73"/>
        <v>0</v>
      </c>
      <c r="F473" s="117" t="str">
        <f t="shared" si="74"/>
        <v>NGAP</v>
      </c>
      <c r="G473" s="89"/>
      <c r="H473" s="89"/>
      <c r="I473" s="89"/>
      <c r="J473" s="89"/>
      <c r="K473" s="127"/>
      <c r="L473" s="123" t="str">
        <f t="shared" si="76"/>
        <v>OUI</v>
      </c>
      <c r="M473" s="52" t="str">
        <f t="shared" si="75"/>
        <v>OUI</v>
      </c>
      <c r="N473" s="89"/>
      <c r="O473" s="52"/>
      <c r="P473" s="52"/>
      <c r="Q473" s="52"/>
      <c r="R473" s="52"/>
      <c r="S473" s="52"/>
      <c r="T473" s="52"/>
      <c r="U473" s="52"/>
      <c r="V473" s="52"/>
      <c r="W473" s="99"/>
      <c r="X473" s="132"/>
      <c r="Y473" s="130"/>
    </row>
    <row r="474" spans="1:25" ht="18" x14ac:dyDescent="0.25">
      <c r="A474" s="87"/>
      <c r="B474" s="113"/>
      <c r="C474" s="110"/>
      <c r="D474" s="88">
        <f t="shared" si="72"/>
        <v>0</v>
      </c>
      <c r="E474" s="120">
        <f t="shared" si="73"/>
        <v>0</v>
      </c>
      <c r="F474" s="117" t="str">
        <f t="shared" si="74"/>
        <v>NGAP</v>
      </c>
      <c r="G474" s="89"/>
      <c r="H474" s="89"/>
      <c r="I474" s="89"/>
      <c r="J474" s="89"/>
      <c r="K474" s="127"/>
      <c r="L474" s="123" t="str">
        <f t="shared" si="76"/>
        <v>OUI</v>
      </c>
      <c r="M474" s="52" t="str">
        <f t="shared" si="75"/>
        <v>OUI</v>
      </c>
      <c r="N474" s="89"/>
      <c r="O474" s="52"/>
      <c r="P474" s="52"/>
      <c r="Q474" s="52"/>
      <c r="R474" s="52"/>
      <c r="S474" s="52"/>
      <c r="T474" s="52"/>
      <c r="U474" s="52"/>
      <c r="V474" s="52"/>
      <c r="W474" s="99"/>
      <c r="X474" s="132"/>
      <c r="Y474" s="130"/>
    </row>
    <row r="475" spans="1:25" ht="18" x14ac:dyDescent="0.25">
      <c r="A475" s="87"/>
      <c r="B475" s="113"/>
      <c r="C475" s="110"/>
      <c r="D475" s="88">
        <f t="shared" si="72"/>
        <v>0</v>
      </c>
      <c r="E475" s="120">
        <f t="shared" si="73"/>
        <v>0</v>
      </c>
      <c r="F475" s="117" t="str">
        <f t="shared" si="74"/>
        <v>NGAP</v>
      </c>
      <c r="G475" s="89"/>
      <c r="H475" s="89"/>
      <c r="I475" s="89"/>
      <c r="J475" s="89"/>
      <c r="K475" s="127"/>
      <c r="L475" s="123" t="str">
        <f t="shared" si="76"/>
        <v>OUI</v>
      </c>
      <c r="M475" s="52" t="str">
        <f t="shared" si="75"/>
        <v>OUI</v>
      </c>
      <c r="N475" s="89"/>
      <c r="O475" s="52"/>
      <c r="P475" s="52"/>
      <c r="Q475" s="52"/>
      <c r="R475" s="52"/>
      <c r="S475" s="52"/>
      <c r="T475" s="52"/>
      <c r="U475" s="52"/>
      <c r="V475" s="52"/>
      <c r="W475" s="99"/>
      <c r="X475" s="132"/>
      <c r="Y475" s="130"/>
    </row>
    <row r="476" spans="1:25" ht="18" x14ac:dyDescent="0.25">
      <c r="A476" s="87"/>
      <c r="B476" s="113"/>
      <c r="C476" s="110"/>
      <c r="D476" s="88">
        <f t="shared" si="72"/>
        <v>0</v>
      </c>
      <c r="E476" s="120">
        <f t="shared" si="73"/>
        <v>0</v>
      </c>
      <c r="F476" s="117" t="str">
        <f t="shared" si="74"/>
        <v>NGAP</v>
      </c>
      <c r="G476" s="89"/>
      <c r="H476" s="89"/>
      <c r="I476" s="89"/>
      <c r="J476" s="89"/>
      <c r="K476" s="127"/>
      <c r="L476" s="123" t="str">
        <f t="shared" si="76"/>
        <v>OUI</v>
      </c>
      <c r="M476" s="52" t="str">
        <f t="shared" si="75"/>
        <v>OUI</v>
      </c>
      <c r="N476" s="89"/>
      <c r="O476" s="52"/>
      <c r="P476" s="52"/>
      <c r="Q476" s="52"/>
      <c r="R476" s="52"/>
      <c r="S476" s="52"/>
      <c r="T476" s="52"/>
      <c r="U476" s="52"/>
      <c r="V476" s="52"/>
      <c r="W476" s="99"/>
      <c r="X476" s="132"/>
      <c r="Y476" s="130"/>
    </row>
    <row r="477" spans="1:25" ht="18" x14ac:dyDescent="0.25">
      <c r="A477" s="87"/>
      <c r="B477" s="113"/>
      <c r="C477" s="110"/>
      <c r="D477" s="88">
        <f t="shared" si="72"/>
        <v>0</v>
      </c>
      <c r="E477" s="120">
        <f t="shared" si="73"/>
        <v>0</v>
      </c>
      <c r="F477" s="117" t="str">
        <f t="shared" si="74"/>
        <v>NGAP</v>
      </c>
      <c r="G477" s="89"/>
      <c r="H477" s="89"/>
      <c r="I477" s="89"/>
      <c r="J477" s="89"/>
      <c r="K477" s="127"/>
      <c r="L477" s="123" t="str">
        <f t="shared" si="76"/>
        <v>OUI</v>
      </c>
      <c r="M477" s="52" t="str">
        <f t="shared" si="75"/>
        <v>OUI</v>
      </c>
      <c r="N477" s="89"/>
      <c r="O477" s="52"/>
      <c r="P477" s="52"/>
      <c r="Q477" s="52"/>
      <c r="R477" s="52"/>
      <c r="S477" s="52"/>
      <c r="T477" s="52"/>
      <c r="U477" s="52"/>
      <c r="V477" s="52"/>
      <c r="W477" s="99"/>
      <c r="X477" s="132"/>
      <c r="Y477" s="130"/>
    </row>
    <row r="478" spans="1:25" ht="18" x14ac:dyDescent="0.25">
      <c r="A478" s="87"/>
      <c r="B478" s="113"/>
      <c r="C478" s="110"/>
      <c r="D478" s="88">
        <f t="shared" si="72"/>
        <v>0</v>
      </c>
      <c r="E478" s="120">
        <f t="shared" si="73"/>
        <v>0</v>
      </c>
      <c r="F478" s="117" t="str">
        <f t="shared" si="74"/>
        <v>NGAP</v>
      </c>
      <c r="G478" s="89"/>
      <c r="H478" s="89"/>
      <c r="I478" s="89"/>
      <c r="J478" s="89"/>
      <c r="K478" s="127"/>
      <c r="L478" s="123" t="str">
        <f t="shared" si="76"/>
        <v>OUI</v>
      </c>
      <c r="M478" s="52" t="str">
        <f t="shared" si="75"/>
        <v>OUI</v>
      </c>
      <c r="N478" s="89"/>
      <c r="O478" s="52"/>
      <c r="P478" s="52"/>
      <c r="Q478" s="52"/>
      <c r="R478" s="52"/>
      <c r="S478" s="52"/>
      <c r="T478" s="52"/>
      <c r="U478" s="52"/>
      <c r="V478" s="52"/>
      <c r="W478" s="99"/>
      <c r="X478" s="132"/>
      <c r="Y478" s="130"/>
    </row>
    <row r="479" spans="1:25" ht="18" x14ac:dyDescent="0.25">
      <c r="A479" s="87"/>
      <c r="B479" s="113"/>
      <c r="C479" s="110"/>
      <c r="D479" s="88">
        <f t="shared" si="72"/>
        <v>0</v>
      </c>
      <c r="E479" s="120">
        <f t="shared" si="73"/>
        <v>0</v>
      </c>
      <c r="F479" s="117" t="str">
        <f t="shared" si="74"/>
        <v>NGAP</v>
      </c>
      <c r="G479" s="89"/>
      <c r="H479" s="89"/>
      <c r="I479" s="89"/>
      <c r="J479" s="89"/>
      <c r="K479" s="127"/>
      <c r="L479" s="123" t="str">
        <f t="shared" si="76"/>
        <v>OUI</v>
      </c>
      <c r="M479" s="52" t="str">
        <f t="shared" si="75"/>
        <v>OUI</v>
      </c>
      <c r="N479" s="89"/>
      <c r="O479" s="52"/>
      <c r="P479" s="52"/>
      <c r="Q479" s="52"/>
      <c r="R479" s="52"/>
      <c r="S479" s="52"/>
      <c r="T479" s="52"/>
      <c r="U479" s="52"/>
      <c r="V479" s="52"/>
      <c r="W479" s="99"/>
      <c r="X479" s="132"/>
      <c r="Y479" s="130"/>
    </row>
    <row r="480" spans="1:25" ht="18" x14ac:dyDescent="0.25">
      <c r="A480" s="87"/>
      <c r="B480" s="113"/>
      <c r="C480" s="110"/>
      <c r="D480" s="88">
        <f t="shared" si="72"/>
        <v>0</v>
      </c>
      <c r="E480" s="120">
        <f t="shared" si="73"/>
        <v>0</v>
      </c>
      <c r="F480" s="117" t="str">
        <f t="shared" si="74"/>
        <v>NGAP</v>
      </c>
      <c r="G480" s="89"/>
      <c r="H480" s="89"/>
      <c r="I480" s="89"/>
      <c r="J480" s="89"/>
      <c r="K480" s="127"/>
      <c r="L480" s="123" t="str">
        <f t="shared" si="76"/>
        <v>OUI</v>
      </c>
      <c r="M480" s="52" t="str">
        <f t="shared" si="75"/>
        <v>OUI</v>
      </c>
      <c r="N480" s="89"/>
      <c r="O480" s="52"/>
      <c r="P480" s="52"/>
      <c r="Q480" s="52"/>
      <c r="R480" s="52"/>
      <c r="S480" s="52"/>
      <c r="T480" s="52"/>
      <c r="U480" s="52"/>
      <c r="V480" s="52"/>
      <c r="W480" s="99"/>
      <c r="X480" s="132"/>
      <c r="Y480" s="130"/>
    </row>
    <row r="481" spans="1:25" ht="18" x14ac:dyDescent="0.25">
      <c r="A481" s="87"/>
      <c r="B481" s="113"/>
      <c r="C481" s="110"/>
      <c r="D481" s="88">
        <f t="shared" si="72"/>
        <v>0</v>
      </c>
      <c r="E481" s="120">
        <f t="shared" si="73"/>
        <v>0</v>
      </c>
      <c r="F481" s="117" t="str">
        <f t="shared" si="74"/>
        <v>NGAP</v>
      </c>
      <c r="G481" s="89"/>
      <c r="H481" s="89"/>
      <c r="I481" s="89"/>
      <c r="J481" s="89"/>
      <c r="K481" s="127"/>
      <c r="L481" s="123" t="str">
        <f t="shared" si="76"/>
        <v>OUI</v>
      </c>
      <c r="M481" s="52" t="str">
        <f t="shared" si="75"/>
        <v>OUI</v>
      </c>
      <c r="N481" s="89"/>
      <c r="O481" s="52"/>
      <c r="P481" s="52"/>
      <c r="Q481" s="52"/>
      <c r="R481" s="52"/>
      <c r="S481" s="52"/>
      <c r="T481" s="52"/>
      <c r="U481" s="52"/>
      <c r="V481" s="52"/>
      <c r="W481" s="99"/>
      <c r="X481" s="132"/>
      <c r="Y481" s="130"/>
    </row>
    <row r="482" spans="1:25" ht="18" x14ac:dyDescent="0.25">
      <c r="A482" s="87"/>
      <c r="B482" s="113"/>
      <c r="C482" s="110"/>
      <c r="D482" s="88">
        <f t="shared" si="72"/>
        <v>0</v>
      </c>
      <c r="E482" s="120">
        <f t="shared" si="73"/>
        <v>0</v>
      </c>
      <c r="F482" s="117" t="str">
        <f t="shared" si="74"/>
        <v>NGAP</v>
      </c>
      <c r="G482" s="89"/>
      <c r="H482" s="89"/>
      <c r="I482" s="89"/>
      <c r="J482" s="89"/>
      <c r="K482" s="127"/>
      <c r="L482" s="123" t="str">
        <f t="shared" si="76"/>
        <v>OUI</v>
      </c>
      <c r="M482" s="52" t="str">
        <f t="shared" si="75"/>
        <v>OUI</v>
      </c>
      <c r="N482" s="89"/>
      <c r="O482" s="52"/>
      <c r="P482" s="52"/>
      <c r="Q482" s="52"/>
      <c r="R482" s="52"/>
      <c r="S482" s="52"/>
      <c r="T482" s="52"/>
      <c r="U482" s="52"/>
      <c r="V482" s="52"/>
      <c r="W482" s="99"/>
      <c r="X482" s="132"/>
      <c r="Y482" s="130"/>
    </row>
    <row r="483" spans="1:25" ht="18" x14ac:dyDescent="0.25">
      <c r="A483" s="87"/>
      <c r="B483" s="113"/>
      <c r="C483" s="110"/>
      <c r="D483" s="88">
        <f t="shared" si="72"/>
        <v>0</v>
      </c>
      <c r="E483" s="120">
        <f t="shared" si="73"/>
        <v>0</v>
      </c>
      <c r="F483" s="117" t="str">
        <f t="shared" si="74"/>
        <v>NGAP</v>
      </c>
      <c r="G483" s="89"/>
      <c r="H483" s="89"/>
      <c r="I483" s="89"/>
      <c r="J483" s="89"/>
      <c r="K483" s="127"/>
      <c r="L483" s="123" t="str">
        <f t="shared" si="76"/>
        <v>OUI</v>
      </c>
      <c r="M483" s="52" t="str">
        <f t="shared" si="75"/>
        <v>OUI</v>
      </c>
      <c r="N483" s="89"/>
      <c r="O483" s="52"/>
      <c r="P483" s="52"/>
      <c r="Q483" s="52"/>
      <c r="R483" s="52"/>
      <c r="S483" s="52"/>
      <c r="T483" s="52"/>
      <c r="U483" s="52"/>
      <c r="V483" s="52"/>
      <c r="W483" s="99"/>
      <c r="X483" s="132"/>
      <c r="Y483" s="130"/>
    </row>
    <row r="484" spans="1:25" ht="18" x14ac:dyDescent="0.25">
      <c r="A484" s="87"/>
      <c r="B484" s="113"/>
      <c r="C484" s="110"/>
      <c r="D484" s="88">
        <f t="shared" si="72"/>
        <v>0</v>
      </c>
      <c r="E484" s="120">
        <f t="shared" si="73"/>
        <v>0</v>
      </c>
      <c r="F484" s="117" t="str">
        <f t="shared" si="74"/>
        <v>NGAP</v>
      </c>
      <c r="G484" s="89"/>
      <c r="H484" s="89"/>
      <c r="I484" s="89"/>
      <c r="J484" s="89"/>
      <c r="K484" s="127"/>
      <c r="L484" s="123" t="str">
        <f t="shared" si="76"/>
        <v>OUI</v>
      </c>
      <c r="M484" s="52" t="str">
        <f t="shared" si="75"/>
        <v>OUI</v>
      </c>
      <c r="N484" s="89"/>
      <c r="O484" s="52"/>
      <c r="P484" s="52"/>
      <c r="Q484" s="52"/>
      <c r="R484" s="52"/>
      <c r="S484" s="52"/>
      <c r="T484" s="52"/>
      <c r="U484" s="52"/>
      <c r="V484" s="52"/>
      <c r="W484" s="99"/>
      <c r="X484" s="132"/>
      <c r="Y484" s="130"/>
    </row>
    <row r="485" spans="1:25" ht="18" x14ac:dyDescent="0.25">
      <c r="A485" s="87"/>
      <c r="B485" s="113"/>
      <c r="C485" s="110"/>
      <c r="D485" s="88">
        <f t="shared" si="72"/>
        <v>0</v>
      </c>
      <c r="E485" s="120">
        <f t="shared" si="73"/>
        <v>0</v>
      </c>
      <c r="F485" s="117" t="str">
        <f t="shared" si="74"/>
        <v>NGAP</v>
      </c>
      <c r="G485" s="89"/>
      <c r="H485" s="89"/>
      <c r="I485" s="89"/>
      <c r="J485" s="89"/>
      <c r="K485" s="127"/>
      <c r="L485" s="123" t="str">
        <f t="shared" si="76"/>
        <v>OUI</v>
      </c>
      <c r="M485" s="52" t="str">
        <f t="shared" si="75"/>
        <v>OUI</v>
      </c>
      <c r="N485" s="89"/>
      <c r="O485" s="52"/>
      <c r="P485" s="52"/>
      <c r="Q485" s="52"/>
      <c r="R485" s="52"/>
      <c r="S485" s="52"/>
      <c r="T485" s="52"/>
      <c r="U485" s="52"/>
      <c r="V485" s="52"/>
      <c r="W485" s="99"/>
      <c r="X485" s="132"/>
      <c r="Y485" s="130"/>
    </row>
    <row r="486" spans="1:25" ht="18" x14ac:dyDescent="0.25">
      <c r="A486" s="87"/>
      <c r="B486" s="113"/>
      <c r="C486" s="110"/>
      <c r="D486" s="88">
        <f t="shared" si="72"/>
        <v>0</v>
      </c>
      <c r="E486" s="120">
        <f t="shared" si="73"/>
        <v>0</v>
      </c>
      <c r="F486" s="117" t="str">
        <f t="shared" si="74"/>
        <v>NGAP</v>
      </c>
      <c r="G486" s="89"/>
      <c r="H486" s="89"/>
      <c r="I486" s="89"/>
      <c r="J486" s="89"/>
      <c r="K486" s="127"/>
      <c r="L486" s="123" t="str">
        <f t="shared" si="76"/>
        <v>OUI</v>
      </c>
      <c r="M486" s="52" t="str">
        <f t="shared" si="75"/>
        <v>OUI</v>
      </c>
      <c r="N486" s="89"/>
      <c r="O486" s="52"/>
      <c r="P486" s="52"/>
      <c r="Q486" s="52"/>
      <c r="R486" s="52"/>
      <c r="S486" s="52"/>
      <c r="T486" s="52"/>
      <c r="U486" s="52"/>
      <c r="V486" s="52"/>
      <c r="W486" s="99"/>
      <c r="X486" s="132"/>
      <c r="Y486" s="130"/>
    </row>
    <row r="487" spans="1:25" ht="18" x14ac:dyDescent="0.25">
      <c r="A487" s="87"/>
      <c r="B487" s="113"/>
      <c r="C487" s="110"/>
      <c r="D487" s="88">
        <f t="shared" si="72"/>
        <v>0</v>
      </c>
      <c r="E487" s="120">
        <f t="shared" si="73"/>
        <v>0</v>
      </c>
      <c r="F487" s="117" t="str">
        <f t="shared" si="74"/>
        <v>NGAP</v>
      </c>
      <c r="G487" s="89"/>
      <c r="H487" s="89"/>
      <c r="I487" s="89"/>
      <c r="J487" s="89"/>
      <c r="K487" s="127"/>
      <c r="L487" s="123" t="str">
        <f t="shared" si="76"/>
        <v>OUI</v>
      </c>
      <c r="M487" s="52" t="str">
        <f t="shared" si="75"/>
        <v>OUI</v>
      </c>
      <c r="N487" s="89"/>
      <c r="O487" s="52"/>
      <c r="P487" s="52"/>
      <c r="Q487" s="52"/>
      <c r="R487" s="52"/>
      <c r="S487" s="52"/>
      <c r="T487" s="52"/>
      <c r="U487" s="52"/>
      <c r="V487" s="52"/>
      <c r="W487" s="99"/>
      <c r="X487" s="132"/>
      <c r="Y487" s="130"/>
    </row>
    <row r="488" spans="1:25" ht="18" x14ac:dyDescent="0.25">
      <c r="A488" s="87"/>
      <c r="B488" s="113"/>
      <c r="C488" s="110"/>
      <c r="D488" s="88">
        <f t="shared" si="72"/>
        <v>0</v>
      </c>
      <c r="E488" s="120">
        <f t="shared" si="73"/>
        <v>0</v>
      </c>
      <c r="F488" s="117" t="str">
        <f t="shared" si="74"/>
        <v>NGAP</v>
      </c>
      <c r="G488" s="89"/>
      <c r="H488" s="89"/>
      <c r="I488" s="89"/>
      <c r="J488" s="89"/>
      <c r="K488" s="127"/>
      <c r="L488" s="123" t="str">
        <f t="shared" si="76"/>
        <v>OUI</v>
      </c>
      <c r="M488" s="52" t="str">
        <f t="shared" si="75"/>
        <v>OUI</v>
      </c>
      <c r="N488" s="89"/>
      <c r="O488" s="52"/>
      <c r="P488" s="52"/>
      <c r="Q488" s="52"/>
      <c r="R488" s="52"/>
      <c r="S488" s="52"/>
      <c r="T488" s="52"/>
      <c r="U488" s="52"/>
      <c r="V488" s="52"/>
      <c r="W488" s="99"/>
      <c r="X488" s="132"/>
      <c r="Y488" s="130"/>
    </row>
    <row r="489" spans="1:25" ht="18" x14ac:dyDescent="0.25">
      <c r="A489" s="87"/>
      <c r="B489" s="113"/>
      <c r="C489" s="110"/>
      <c r="D489" s="88">
        <f t="shared" si="72"/>
        <v>0</v>
      </c>
      <c r="E489" s="120">
        <f t="shared" si="73"/>
        <v>0</v>
      </c>
      <c r="F489" s="117" t="str">
        <f t="shared" si="74"/>
        <v>NGAP</v>
      </c>
      <c r="G489" s="89"/>
      <c r="H489" s="89"/>
      <c r="I489" s="89"/>
      <c r="J489" s="89"/>
      <c r="K489" s="127"/>
      <c r="L489" s="123" t="str">
        <f t="shared" si="76"/>
        <v>OUI</v>
      </c>
      <c r="M489" s="52" t="str">
        <f t="shared" si="75"/>
        <v>OUI</v>
      </c>
      <c r="N489" s="89"/>
      <c r="O489" s="52"/>
      <c r="P489" s="52"/>
      <c r="Q489" s="52"/>
      <c r="R489" s="52"/>
      <c r="S489" s="52"/>
      <c r="T489" s="52"/>
      <c r="U489" s="52"/>
      <c r="V489" s="52"/>
      <c r="W489" s="99"/>
      <c r="X489" s="132"/>
      <c r="Y489" s="130"/>
    </row>
    <row r="490" spans="1:25" ht="18" x14ac:dyDescent="0.25">
      <c r="A490" s="87"/>
      <c r="B490" s="113"/>
      <c r="C490" s="110"/>
      <c r="D490" s="88">
        <f t="shared" si="72"/>
        <v>0</v>
      </c>
      <c r="E490" s="120">
        <f t="shared" si="73"/>
        <v>0</v>
      </c>
      <c r="F490" s="117" t="str">
        <f t="shared" si="74"/>
        <v>NGAP</v>
      </c>
      <c r="G490" s="89"/>
      <c r="H490" s="89"/>
      <c r="I490" s="89"/>
      <c r="J490" s="89"/>
      <c r="K490" s="127"/>
      <c r="L490" s="123" t="str">
        <f t="shared" si="76"/>
        <v>OUI</v>
      </c>
      <c r="M490" s="52" t="str">
        <f t="shared" si="75"/>
        <v>OUI</v>
      </c>
      <c r="N490" s="89"/>
      <c r="O490" s="52"/>
      <c r="P490" s="52"/>
      <c r="Q490" s="52"/>
      <c r="R490" s="52"/>
      <c r="S490" s="52"/>
      <c r="T490" s="52"/>
      <c r="U490" s="52"/>
      <c r="V490" s="52"/>
      <c r="W490" s="99"/>
      <c r="X490" s="132"/>
      <c r="Y490" s="130"/>
    </row>
    <row r="491" spans="1:25" ht="18" x14ac:dyDescent="0.25">
      <c r="A491" s="87"/>
      <c r="B491" s="113"/>
      <c r="C491" s="110"/>
      <c r="D491" s="88">
        <f t="shared" si="72"/>
        <v>0</v>
      </c>
      <c r="E491" s="120">
        <f t="shared" si="73"/>
        <v>0</v>
      </c>
      <c r="F491" s="117" t="str">
        <f t="shared" si="74"/>
        <v>NGAP</v>
      </c>
      <c r="G491" s="89"/>
      <c r="H491" s="89"/>
      <c r="I491" s="89"/>
      <c r="J491" s="89"/>
      <c r="K491" s="127"/>
      <c r="L491" s="123" t="str">
        <f t="shared" si="76"/>
        <v>OUI</v>
      </c>
      <c r="M491" s="52" t="str">
        <f t="shared" si="75"/>
        <v>OUI</v>
      </c>
      <c r="N491" s="89"/>
      <c r="O491" s="52"/>
      <c r="P491" s="52"/>
      <c r="Q491" s="52"/>
      <c r="R491" s="52"/>
      <c r="S491" s="52"/>
      <c r="T491" s="52"/>
      <c r="U491" s="52"/>
      <c r="V491" s="52"/>
      <c r="W491" s="99"/>
      <c r="X491" s="132"/>
      <c r="Y491" s="130"/>
    </row>
    <row r="492" spans="1:25" ht="18" x14ac:dyDescent="0.25">
      <c r="A492" s="87"/>
      <c r="B492" s="113"/>
      <c r="C492" s="110"/>
      <c r="D492" s="88">
        <f t="shared" si="72"/>
        <v>0</v>
      </c>
      <c r="E492" s="120">
        <f t="shared" si="73"/>
        <v>0</v>
      </c>
      <c r="F492" s="117" t="str">
        <f t="shared" si="74"/>
        <v>NGAP</v>
      </c>
      <c r="G492" s="89"/>
      <c r="H492" s="89"/>
      <c r="I492" s="89"/>
      <c r="J492" s="89"/>
      <c r="K492" s="127"/>
      <c r="L492" s="123" t="str">
        <f t="shared" si="76"/>
        <v>OUI</v>
      </c>
      <c r="M492" s="52" t="str">
        <f t="shared" si="75"/>
        <v>OUI</v>
      </c>
      <c r="N492" s="89"/>
      <c r="O492" s="52"/>
      <c r="P492" s="52"/>
      <c r="Q492" s="52"/>
      <c r="R492" s="52"/>
      <c r="S492" s="52"/>
      <c r="T492" s="52"/>
      <c r="U492" s="52"/>
      <c r="V492" s="52"/>
      <c r="W492" s="99"/>
      <c r="X492" s="132"/>
      <c r="Y492" s="130"/>
    </row>
    <row r="493" spans="1:25" ht="18" x14ac:dyDescent="0.25">
      <c r="A493" s="87"/>
      <c r="B493" s="113"/>
      <c r="C493" s="110"/>
      <c r="D493" s="88">
        <f t="shared" si="72"/>
        <v>0</v>
      </c>
      <c r="E493" s="120">
        <f t="shared" si="73"/>
        <v>0</v>
      </c>
      <c r="F493" s="117" t="str">
        <f t="shared" si="74"/>
        <v>NGAP</v>
      </c>
      <c r="G493" s="89"/>
      <c r="H493" s="89"/>
      <c r="I493" s="89"/>
      <c r="J493" s="89"/>
      <c r="K493" s="127"/>
      <c r="L493" s="123" t="str">
        <f t="shared" si="76"/>
        <v>OUI</v>
      </c>
      <c r="M493" s="52" t="str">
        <f t="shared" si="75"/>
        <v>OUI</v>
      </c>
      <c r="N493" s="89"/>
      <c r="O493" s="52"/>
      <c r="P493" s="52"/>
      <c r="Q493" s="52"/>
      <c r="R493" s="52"/>
      <c r="S493" s="52"/>
      <c r="T493" s="52"/>
      <c r="U493" s="52"/>
      <c r="V493" s="52"/>
      <c r="W493" s="99"/>
      <c r="X493" s="132"/>
      <c r="Y493" s="130"/>
    </row>
    <row r="494" spans="1:25" ht="18" x14ac:dyDescent="0.25">
      <c r="A494" s="87"/>
      <c r="B494" s="113"/>
      <c r="C494" s="110"/>
      <c r="D494" s="88">
        <f t="shared" si="72"/>
        <v>0</v>
      </c>
      <c r="E494" s="120">
        <f t="shared" si="73"/>
        <v>0</v>
      </c>
      <c r="F494" s="117" t="str">
        <f t="shared" si="74"/>
        <v>NGAP</v>
      </c>
      <c r="G494" s="89"/>
      <c r="H494" s="89"/>
      <c r="I494" s="89"/>
      <c r="J494" s="89"/>
      <c r="K494" s="127"/>
      <c r="L494" s="123" t="str">
        <f t="shared" si="76"/>
        <v>OUI</v>
      </c>
      <c r="M494" s="52" t="str">
        <f t="shared" si="75"/>
        <v>OUI</v>
      </c>
      <c r="N494" s="89"/>
      <c r="O494" s="52"/>
      <c r="P494" s="52"/>
      <c r="Q494" s="52"/>
      <c r="R494" s="52"/>
      <c r="S494" s="52"/>
      <c r="T494" s="52"/>
      <c r="U494" s="52"/>
      <c r="V494" s="52"/>
      <c r="W494" s="99"/>
      <c r="X494" s="132"/>
      <c r="Y494" s="130"/>
    </row>
    <row r="495" spans="1:25" ht="18" x14ac:dyDescent="0.25">
      <c r="A495" s="87"/>
      <c r="B495" s="113"/>
      <c r="C495" s="110"/>
      <c r="D495" s="88">
        <f t="shared" si="72"/>
        <v>0</v>
      </c>
      <c r="E495" s="120">
        <f t="shared" si="73"/>
        <v>0</v>
      </c>
      <c r="F495" s="117" t="str">
        <f t="shared" si="74"/>
        <v>NGAP</v>
      </c>
      <c r="G495" s="89"/>
      <c r="H495" s="89"/>
      <c r="I495" s="89"/>
      <c r="J495" s="89"/>
      <c r="K495" s="127"/>
      <c r="L495" s="123" t="str">
        <f t="shared" si="76"/>
        <v>OUI</v>
      </c>
      <c r="M495" s="52" t="str">
        <f t="shared" si="75"/>
        <v>OUI</v>
      </c>
      <c r="N495" s="89"/>
      <c r="O495" s="52"/>
      <c r="P495" s="52"/>
      <c r="Q495" s="52"/>
      <c r="R495" s="52"/>
      <c r="S495" s="52"/>
      <c r="T495" s="52"/>
      <c r="U495" s="52"/>
      <c r="V495" s="52"/>
      <c r="W495" s="99"/>
      <c r="X495" s="132"/>
      <c r="Y495" s="130"/>
    </row>
    <row r="496" spans="1:25" ht="18" x14ac:dyDescent="0.25">
      <c r="A496" s="87"/>
      <c r="B496" s="113"/>
      <c r="C496" s="110"/>
      <c r="D496" s="88">
        <f t="shared" si="72"/>
        <v>0</v>
      </c>
      <c r="E496" s="120">
        <f t="shared" si="73"/>
        <v>0</v>
      </c>
      <c r="F496" s="117" t="str">
        <f t="shared" si="74"/>
        <v>NGAP</v>
      </c>
      <c r="G496" s="89"/>
      <c r="H496" s="89"/>
      <c r="I496" s="89"/>
      <c r="J496" s="89"/>
      <c r="K496" s="127"/>
      <c r="L496" s="123" t="str">
        <f t="shared" si="76"/>
        <v>OUI</v>
      </c>
      <c r="M496" s="52" t="str">
        <f t="shared" si="75"/>
        <v>OUI</v>
      </c>
      <c r="N496" s="89"/>
      <c r="O496" s="52"/>
      <c r="P496" s="52"/>
      <c r="Q496" s="52"/>
      <c r="R496" s="52"/>
      <c r="S496" s="52"/>
      <c r="T496" s="52"/>
      <c r="U496" s="52"/>
      <c r="V496" s="52"/>
      <c r="W496" s="99"/>
      <c r="X496" s="132"/>
      <c r="Y496" s="130"/>
    </row>
    <row r="497" spans="1:25" ht="18" x14ac:dyDescent="0.25">
      <c r="A497" s="87"/>
      <c r="B497" s="113"/>
      <c r="C497" s="110"/>
      <c r="D497" s="88">
        <f t="shared" si="72"/>
        <v>0</v>
      </c>
      <c r="E497" s="120">
        <f t="shared" si="73"/>
        <v>0</v>
      </c>
      <c r="F497" s="117" t="str">
        <f t="shared" si="74"/>
        <v>NGAP</v>
      </c>
      <c r="G497" s="89"/>
      <c r="H497" s="89"/>
      <c r="I497" s="89"/>
      <c r="J497" s="89"/>
      <c r="K497" s="127"/>
      <c r="L497" s="123" t="str">
        <f t="shared" si="76"/>
        <v>OUI</v>
      </c>
      <c r="M497" s="52" t="str">
        <f t="shared" si="75"/>
        <v>OUI</v>
      </c>
      <c r="N497" s="89"/>
      <c r="O497" s="52"/>
      <c r="P497" s="52"/>
      <c r="Q497" s="52"/>
      <c r="R497" s="52"/>
      <c r="S497" s="52"/>
      <c r="T497" s="52"/>
      <c r="U497" s="52"/>
      <c r="V497" s="52"/>
      <c r="W497" s="99"/>
      <c r="X497" s="132"/>
      <c r="Y497" s="130"/>
    </row>
    <row r="498" spans="1:25" ht="18" x14ac:dyDescent="0.25">
      <c r="A498" s="87"/>
      <c r="B498" s="113"/>
      <c r="C498" s="110"/>
      <c r="D498" s="88">
        <f t="shared" si="72"/>
        <v>0</v>
      </c>
      <c r="E498" s="120">
        <f t="shared" si="73"/>
        <v>0</v>
      </c>
      <c r="F498" s="117" t="str">
        <f t="shared" si="74"/>
        <v>NGAP</v>
      </c>
      <c r="G498" s="89"/>
      <c r="H498" s="89"/>
      <c r="I498" s="89"/>
      <c r="J498" s="89"/>
      <c r="K498" s="127"/>
      <c r="L498" s="123" t="str">
        <f t="shared" si="76"/>
        <v>OUI</v>
      </c>
      <c r="M498" s="52" t="str">
        <f t="shared" si="75"/>
        <v>OUI</v>
      </c>
      <c r="N498" s="89"/>
      <c r="O498" s="52"/>
      <c r="P498" s="52"/>
      <c r="Q498" s="52"/>
      <c r="R498" s="52"/>
      <c r="S498" s="52"/>
      <c r="T498" s="52"/>
      <c r="U498" s="52"/>
      <c r="V498" s="52"/>
      <c r="W498" s="99"/>
      <c r="X498" s="132"/>
      <c r="Y498" s="130"/>
    </row>
    <row r="499" spans="1:25" ht="18" x14ac:dyDescent="0.25">
      <c r="A499" s="87"/>
      <c r="B499" s="113"/>
      <c r="C499" s="110"/>
      <c r="D499" s="88">
        <f t="shared" si="72"/>
        <v>0</v>
      </c>
      <c r="E499" s="120">
        <f t="shared" si="73"/>
        <v>0</v>
      </c>
      <c r="F499" s="117" t="str">
        <f t="shared" si="74"/>
        <v>NGAP</v>
      </c>
      <c r="G499" s="89"/>
      <c r="H499" s="89"/>
      <c r="I499" s="89"/>
      <c r="J499" s="89"/>
      <c r="K499" s="127"/>
      <c r="L499" s="123" t="str">
        <f t="shared" si="76"/>
        <v>OUI</v>
      </c>
      <c r="M499" s="52" t="str">
        <f t="shared" si="75"/>
        <v>OUI</v>
      </c>
      <c r="N499" s="89"/>
      <c r="O499" s="52"/>
      <c r="P499" s="52"/>
      <c r="Q499" s="52"/>
      <c r="R499" s="52"/>
      <c r="S499" s="52"/>
      <c r="T499" s="52"/>
      <c r="U499" s="52"/>
      <c r="V499" s="52"/>
      <c r="W499" s="99"/>
      <c r="X499" s="132"/>
      <c r="Y499" s="130"/>
    </row>
    <row r="500" spans="1:25" ht="18" x14ac:dyDescent="0.25">
      <c r="A500" s="87"/>
      <c r="B500" s="113"/>
      <c r="C500" s="110"/>
      <c r="D500" s="88">
        <f t="shared" si="72"/>
        <v>0</v>
      </c>
      <c r="E500" s="120">
        <f t="shared" si="73"/>
        <v>0</v>
      </c>
      <c r="F500" s="117" t="str">
        <f t="shared" si="74"/>
        <v>NGAP</v>
      </c>
      <c r="G500" s="89"/>
      <c r="H500" s="89"/>
      <c r="I500" s="89"/>
      <c r="J500" s="89"/>
      <c r="K500" s="127"/>
      <c r="L500" s="123" t="str">
        <f t="shared" si="76"/>
        <v>OUI</v>
      </c>
      <c r="M500" s="52" t="str">
        <f t="shared" si="75"/>
        <v>OUI</v>
      </c>
      <c r="N500" s="89"/>
      <c r="O500" s="52"/>
      <c r="P500" s="52"/>
      <c r="Q500" s="52"/>
      <c r="R500" s="52"/>
      <c r="S500" s="52"/>
      <c r="T500" s="52"/>
      <c r="U500" s="52"/>
      <c r="V500" s="52"/>
      <c r="W500" s="99"/>
      <c r="X500" s="132"/>
      <c r="Y500" s="130"/>
    </row>
    <row r="501" spans="1:25" ht="18" x14ac:dyDescent="0.25">
      <c r="A501" s="87"/>
      <c r="B501" s="113"/>
      <c r="C501" s="110"/>
      <c r="D501" s="88">
        <f t="shared" si="72"/>
        <v>0</v>
      </c>
      <c r="E501" s="120">
        <f t="shared" si="73"/>
        <v>0</v>
      </c>
      <c r="F501" s="117" t="str">
        <f t="shared" si="74"/>
        <v>NGAP</v>
      </c>
      <c r="G501" s="89"/>
      <c r="H501" s="89"/>
      <c r="I501" s="89"/>
      <c r="J501" s="89"/>
      <c r="K501" s="127"/>
      <c r="L501" s="123" t="str">
        <f t="shared" si="76"/>
        <v>OUI</v>
      </c>
      <c r="M501" s="52" t="str">
        <f t="shared" si="75"/>
        <v>OUI</v>
      </c>
      <c r="N501" s="89"/>
      <c r="O501" s="52"/>
      <c r="P501" s="52"/>
      <c r="Q501" s="52"/>
      <c r="R501" s="52"/>
      <c r="S501" s="52"/>
      <c r="T501" s="52"/>
      <c r="U501" s="52"/>
      <c r="V501" s="52"/>
      <c r="W501" s="99"/>
      <c r="X501" s="132"/>
      <c r="Y501" s="130"/>
    </row>
  </sheetData>
  <autoFilter ref="A1:Y501"/>
  <conditionalFormatting sqref="M2 L4:M6 N2:N6 U4:U6 L8:N10 O2:R10 V4:V10 W3:W18 L11:R69 T11:V18 T7:U10 T3:T6 S4:S18 X4:X69 S19:W69 S2:X2 L70:X501">
    <cfRule type="cellIs" dxfId="16" priority="72" operator="equal">
      <formula>"NON"</formula>
    </cfRule>
    <cfRule type="cellIs" dxfId="15" priority="73" operator="equal">
      <formula>"OUI"</formula>
    </cfRule>
  </conditionalFormatting>
  <conditionalFormatting sqref="F2:F501">
    <cfRule type="cellIs" dxfId="14" priority="70" operator="equal">
      <formula>"CCAM"</formula>
    </cfRule>
    <cfRule type="cellIs" dxfId="13" priority="71" operator="equal">
      <formula>"NGAP"</formula>
    </cfRule>
  </conditionalFormatting>
  <conditionalFormatting sqref="L3:M3 U3:V3 L2 X3 S3">
    <cfRule type="cellIs" dxfId="12" priority="41" operator="equal">
      <formula>"NON"</formula>
    </cfRule>
    <cfRule type="cellIs" dxfId="11" priority="42" operator="equal">
      <formula>"OUI"</formula>
    </cfRule>
  </conditionalFormatting>
  <conditionalFormatting sqref="L7:N7">
    <cfRule type="cellIs" dxfId="10" priority="28" operator="equal">
      <formula>"NON"</formula>
    </cfRule>
    <cfRule type="cellIs" dxfId="9" priority="29" operator="equal">
      <formula>"OUI"</formula>
    </cfRule>
  </conditionalFormatting>
  <conditionalFormatting sqref="G1:G1048576">
    <cfRule type="containsText" dxfId="8" priority="1" operator="containsText" text="ATM_ter">
      <formula>NOT(ISERROR(SEARCH("ATM_ter",G1)))</formula>
    </cfRule>
    <cfRule type="containsText" dxfId="7" priority="2" operator="containsText" text="ATM_bis">
      <formula>NOT(ISERROR(SEARCH("ATM_bis",G1)))</formula>
    </cfRule>
    <cfRule type="endsWith" dxfId="6" priority="3" operator="endsWith" text="ATM">
      <formula>RIGHT(G1,LEN("ATM"))="ATM"</formula>
    </cfRule>
    <cfRule type="containsText" dxfId="5" priority="4" operator="containsText" text="ADC_ter">
      <formula>NOT(ISERROR(SEARCH("ADC_ter",G1)))</formula>
    </cfRule>
    <cfRule type="containsText" dxfId="4" priority="5" operator="containsText" text="ADC_bis">
      <formula>NOT(ISERROR(SEARCH("ADC_bis",G1)))</formula>
    </cfRule>
    <cfRule type="endsWith" dxfId="3" priority="6" operator="endsWith" text="ADC">
      <formula>RIGHT(G1,LEN("ADC"))="ADC"</formula>
    </cfRule>
    <cfRule type="containsText" dxfId="2" priority="7" operator="containsText" text="NGAP_ter">
      <formula>NOT(ISERROR(SEARCH("NGAP_ter",G1)))</formula>
    </cfRule>
    <cfRule type="containsText" dxfId="1" priority="8" operator="containsText" text="NGAP_bis">
      <formula>NOT(ISERROR(SEARCH("NGAP_bis",G1)))</formula>
    </cfRule>
    <cfRule type="endsWith" dxfId="0" priority="9" operator="endsWith" text="NGAP">
      <formula>RIGHT(G1,LEN("NGAP"))="NGAP"</formula>
    </cfRule>
  </conditionalFormatting>
  <dataValidations count="2">
    <dataValidation type="decimal" errorStyle="warning" allowBlank="1" showInputMessage="1" showErrorMessage="1" errorTitle="Saisir un nombre" sqref="C1:C1048576">
      <formula1>0</formula1>
      <formula2>200</formula2>
    </dataValidation>
    <dataValidation errorStyle="information" allowBlank="1" showInputMessage="1" showErrorMessage="1" sqref="O1:X1048576"/>
  </dataValidations>
  <pageMargins left="0.70866141732283472" right="0.70866141732283472" top="0.74803149606299213" bottom="0.74803149606299213" header="0.31496062992125984" footer="0.31496062992125984"/>
  <pageSetup paperSize="8" scale="10" orientation="landscape" verticalDpi="597" r:id="rId1"/>
  <ignoredErrors>
    <ignoredError sqref="D8" formula="1"/>
  </ignoredErrors>
  <extLst>
    <ext xmlns:x14="http://schemas.microsoft.com/office/spreadsheetml/2009/9/main" uri="{CCE6A557-97BC-4b89-ADB6-D9C93CAAB3DF}">
      <x14:dataValidations xmlns:xm="http://schemas.microsoft.com/office/excel/2006/main" count="4">
        <x14:dataValidation type="list" allowBlank="1" showInputMessage="1" showErrorMessage="1">
          <x14:formula1>
            <xm:f>Données!$D$3:$D$4</xm:f>
          </x14:formula1>
          <xm:sqref>F1:F1048576</xm:sqref>
        </x14:dataValidation>
        <x14:dataValidation type="list" errorStyle="information" allowBlank="1" showInputMessage="1" showErrorMessage="1">
          <x14:formula1>
            <xm:f>Données!$F$3:$F$13</xm:f>
          </x14:formula1>
          <xm:sqref>H1:K1048576</xm:sqref>
        </x14:dataValidation>
        <x14:dataValidation type="list" errorStyle="information" allowBlank="1" showInputMessage="1" showErrorMessage="1">
          <x14:formula1>
            <xm:f>Données!$G$3:$G$4</xm:f>
          </x14:formula1>
          <xm:sqref>L1:M1048576</xm:sqref>
        </x14:dataValidation>
        <x14:dataValidation type="list" allowBlank="1" showInputMessage="1" showErrorMessage="1">
          <x14:formula1>
            <xm:f>Données!$E$3:$E$12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Normal="100" workbookViewId="0">
      <selection activeCell="C10" sqref="C10"/>
    </sheetView>
  </sheetViews>
  <sheetFormatPr baseColWidth="10" defaultColWidth="9.140625" defaultRowHeight="15" x14ac:dyDescent="0.25"/>
  <cols>
    <col min="1" max="1" width="7.85546875" customWidth="1"/>
    <col min="2" max="2" width="30.85546875" bestFit="1" customWidth="1"/>
    <col min="3" max="3" width="22.28515625" bestFit="1" customWidth="1"/>
    <col min="4" max="4" width="14" customWidth="1"/>
    <col min="5" max="10" width="14.42578125" customWidth="1"/>
  </cols>
  <sheetData>
    <row r="1" spans="1:10" ht="18" x14ac:dyDescent="0.25">
      <c r="B1" s="4" t="s">
        <v>20</v>
      </c>
    </row>
    <row r="2" spans="1:10" ht="17.25" thickBot="1" x14ac:dyDescent="0.35">
      <c r="A2" s="1"/>
      <c r="C2" s="1"/>
      <c r="D2" s="1"/>
      <c r="E2" s="1"/>
      <c r="F2" s="1"/>
      <c r="G2" s="1"/>
      <c r="H2" s="1"/>
      <c r="I2" s="1"/>
      <c r="J2" s="1"/>
    </row>
    <row r="3" spans="1:10" ht="29.25" thickBot="1" x14ac:dyDescent="0.35">
      <c r="A3" s="1"/>
      <c r="B3" s="1"/>
      <c r="C3" s="10" t="s">
        <v>21</v>
      </c>
      <c r="D3" s="11" t="s">
        <v>22</v>
      </c>
      <c r="E3" s="12" t="s">
        <v>23</v>
      </c>
      <c r="F3" s="10" t="s">
        <v>24</v>
      </c>
      <c r="G3" s="11" t="s">
        <v>22</v>
      </c>
      <c r="H3" s="11" t="s">
        <v>23</v>
      </c>
      <c r="I3" s="11" t="s">
        <v>2</v>
      </c>
      <c r="J3" s="12" t="s">
        <v>25</v>
      </c>
    </row>
    <row r="4" spans="1:10" ht="50.1" customHeight="1" thickBot="1" x14ac:dyDescent="0.35">
      <c r="A4" s="1"/>
      <c r="B4" s="5" t="s">
        <v>26</v>
      </c>
      <c r="C4" s="39" t="s">
        <v>125</v>
      </c>
      <c r="D4" s="13">
        <v>25</v>
      </c>
      <c r="E4" s="14">
        <v>25</v>
      </c>
      <c r="F4" s="44" t="s">
        <v>33</v>
      </c>
      <c r="G4" s="25" t="s">
        <v>34</v>
      </c>
      <c r="H4" s="25">
        <v>35</v>
      </c>
      <c r="I4" s="25" t="s">
        <v>35</v>
      </c>
      <c r="J4" s="26">
        <v>4</v>
      </c>
    </row>
    <row r="5" spans="1:10" ht="50.1" customHeight="1" x14ac:dyDescent="0.25">
      <c r="A5" s="178" t="s">
        <v>60</v>
      </c>
      <c r="B5" s="6" t="s">
        <v>27</v>
      </c>
      <c r="C5" s="40" t="s">
        <v>125</v>
      </c>
      <c r="D5" s="15">
        <v>25</v>
      </c>
      <c r="E5" s="16">
        <v>25</v>
      </c>
      <c r="F5" s="45" t="s">
        <v>43</v>
      </c>
      <c r="G5" s="27" t="s">
        <v>54</v>
      </c>
      <c r="H5" s="27">
        <v>47.6</v>
      </c>
      <c r="I5" s="27" t="s">
        <v>35</v>
      </c>
      <c r="J5" s="28">
        <v>4</v>
      </c>
    </row>
    <row r="6" spans="1:10" ht="50.1" customHeight="1" x14ac:dyDescent="0.25">
      <c r="A6" s="180"/>
      <c r="B6" s="7" t="s">
        <v>28</v>
      </c>
      <c r="C6" s="41" t="s">
        <v>153</v>
      </c>
      <c r="D6" s="17" t="s">
        <v>37</v>
      </c>
      <c r="E6" s="18">
        <v>44.06</v>
      </c>
      <c r="F6" s="46" t="s">
        <v>43</v>
      </c>
      <c r="G6" s="29" t="s">
        <v>54</v>
      </c>
      <c r="H6" s="29">
        <v>47.6</v>
      </c>
      <c r="I6" s="29" t="s">
        <v>35</v>
      </c>
      <c r="J6" s="30">
        <v>4</v>
      </c>
    </row>
    <row r="7" spans="1:10" ht="50.1" customHeight="1" x14ac:dyDescent="0.25">
      <c r="A7" s="180"/>
      <c r="B7" s="7" t="s">
        <v>29</v>
      </c>
      <c r="C7" s="41" t="s">
        <v>154</v>
      </c>
      <c r="D7" s="17" t="s">
        <v>38</v>
      </c>
      <c r="E7" s="18">
        <v>60</v>
      </c>
      <c r="F7" s="46" t="s">
        <v>44</v>
      </c>
      <c r="G7" s="29" t="s">
        <v>55</v>
      </c>
      <c r="H7" s="29">
        <v>63.5</v>
      </c>
      <c r="I7" s="29" t="s">
        <v>35</v>
      </c>
      <c r="J7" s="30">
        <v>4</v>
      </c>
    </row>
    <row r="8" spans="1:10" ht="50.1" customHeight="1" thickBot="1" x14ac:dyDescent="0.3">
      <c r="A8" s="179"/>
      <c r="B8" s="8" t="s">
        <v>30</v>
      </c>
      <c r="C8" s="42" t="s">
        <v>155</v>
      </c>
      <c r="D8" s="19" t="s">
        <v>39</v>
      </c>
      <c r="E8" s="20">
        <v>63</v>
      </c>
      <c r="F8" s="47" t="s">
        <v>45</v>
      </c>
      <c r="G8" s="31" t="s">
        <v>56</v>
      </c>
      <c r="H8" s="31">
        <v>68.5</v>
      </c>
      <c r="I8" s="31" t="s">
        <v>35</v>
      </c>
      <c r="J8" s="32">
        <v>4</v>
      </c>
    </row>
    <row r="9" spans="1:10" ht="50.1" customHeight="1" x14ac:dyDescent="0.25">
      <c r="A9" s="178" t="s">
        <v>31</v>
      </c>
      <c r="B9" s="6" t="s">
        <v>27</v>
      </c>
      <c r="C9" s="40" t="s">
        <v>156</v>
      </c>
      <c r="D9" s="15" t="s">
        <v>40</v>
      </c>
      <c r="E9" s="16">
        <v>51.5</v>
      </c>
      <c r="F9" s="45" t="s">
        <v>46</v>
      </c>
      <c r="G9" s="27" t="s">
        <v>57</v>
      </c>
      <c r="H9" s="27">
        <v>55</v>
      </c>
      <c r="I9" s="27" t="s">
        <v>35</v>
      </c>
      <c r="J9" s="28">
        <v>4</v>
      </c>
    </row>
    <row r="10" spans="1:10" ht="50.1" customHeight="1" x14ac:dyDescent="0.25">
      <c r="A10" s="180"/>
      <c r="B10" s="7" t="s">
        <v>28</v>
      </c>
      <c r="C10" s="41" t="s">
        <v>157</v>
      </c>
      <c r="D10" s="17" t="s">
        <v>40</v>
      </c>
      <c r="E10" s="18">
        <v>51.5</v>
      </c>
      <c r="F10" s="46" t="s">
        <v>47</v>
      </c>
      <c r="G10" s="29" t="s">
        <v>57</v>
      </c>
      <c r="H10" s="29">
        <v>55</v>
      </c>
      <c r="I10" s="29" t="s">
        <v>35</v>
      </c>
      <c r="J10" s="30">
        <v>4</v>
      </c>
    </row>
    <row r="11" spans="1:10" ht="50.1" customHeight="1" x14ac:dyDescent="0.25">
      <c r="A11" s="180"/>
      <c r="B11" s="7" t="s">
        <v>29</v>
      </c>
      <c r="C11" s="41" t="s">
        <v>158</v>
      </c>
      <c r="D11" s="17" t="s">
        <v>41</v>
      </c>
      <c r="E11" s="18">
        <v>67.5</v>
      </c>
      <c r="F11" s="46" t="s">
        <v>48</v>
      </c>
      <c r="G11" s="29" t="s">
        <v>58</v>
      </c>
      <c r="H11" s="29">
        <v>71</v>
      </c>
      <c r="I11" s="29" t="s">
        <v>35</v>
      </c>
      <c r="J11" s="30">
        <v>4</v>
      </c>
    </row>
    <row r="12" spans="1:10" ht="50.1" customHeight="1" thickBot="1" x14ac:dyDescent="0.3">
      <c r="A12" s="179"/>
      <c r="B12" s="8" t="s">
        <v>30</v>
      </c>
      <c r="C12" s="42" t="s">
        <v>159</v>
      </c>
      <c r="D12" s="19" t="s">
        <v>42</v>
      </c>
      <c r="E12" s="20">
        <v>76.5</v>
      </c>
      <c r="F12" s="47" t="s">
        <v>49</v>
      </c>
      <c r="G12" s="31" t="s">
        <v>59</v>
      </c>
      <c r="H12" s="31">
        <v>84.5</v>
      </c>
      <c r="I12" s="31" t="s">
        <v>35</v>
      </c>
      <c r="J12" s="32">
        <v>4</v>
      </c>
    </row>
    <row r="13" spans="1:10" ht="50.1" customHeight="1" x14ac:dyDescent="0.25">
      <c r="A13" s="178" t="s">
        <v>32</v>
      </c>
      <c r="B13" s="6" t="s">
        <v>26</v>
      </c>
      <c r="C13" s="40" t="s">
        <v>160</v>
      </c>
      <c r="D13" s="21" t="s">
        <v>50</v>
      </c>
      <c r="E13" s="22">
        <v>38.520000000000003</v>
      </c>
      <c r="F13" s="48" t="s">
        <v>52</v>
      </c>
      <c r="G13" s="33" t="s">
        <v>53</v>
      </c>
      <c r="H13" s="27">
        <v>58.12</v>
      </c>
      <c r="I13" s="27" t="s">
        <v>35</v>
      </c>
      <c r="J13" s="28">
        <v>4</v>
      </c>
    </row>
    <row r="14" spans="1:10" ht="50.1" customHeight="1" thickBot="1" x14ac:dyDescent="0.3">
      <c r="A14" s="179"/>
      <c r="B14" s="9" t="s">
        <v>36</v>
      </c>
      <c r="C14" s="43" t="s">
        <v>161</v>
      </c>
      <c r="D14" s="23" t="s">
        <v>51</v>
      </c>
      <c r="E14" s="24">
        <v>81.02</v>
      </c>
      <c r="F14" s="49" t="s">
        <v>52</v>
      </c>
      <c r="G14" s="34" t="s">
        <v>53</v>
      </c>
      <c r="H14" s="31">
        <v>94.12</v>
      </c>
      <c r="I14" s="31" t="s">
        <v>35</v>
      </c>
      <c r="J14" s="32">
        <v>4</v>
      </c>
    </row>
  </sheetData>
  <mergeCells count="3">
    <mergeCell ref="A13:A14"/>
    <mergeCell ref="A5:A8"/>
    <mergeCell ref="A9:A12"/>
  </mergeCells>
  <pageMargins left="0.7" right="0.7" top="0.75" bottom="0.75" header="0.3" footer="0.3"/>
  <pageSetup paperSize="9" orientation="portrait" verticalDpi="597"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9"/>
  <sheetViews>
    <sheetView workbookViewId="0">
      <selection activeCell="C13" sqref="C13"/>
    </sheetView>
  </sheetViews>
  <sheetFormatPr baseColWidth="10" defaultRowHeight="15" x14ac:dyDescent="0.25"/>
  <cols>
    <col min="2" max="2" width="16.5703125" bestFit="1" customWidth="1"/>
    <col min="4" max="4" width="13.42578125" bestFit="1" customWidth="1"/>
    <col min="6" max="6" width="14.7109375" bestFit="1" customWidth="1"/>
  </cols>
  <sheetData>
    <row r="2" spans="2:7" x14ac:dyDescent="0.25">
      <c r="B2" s="55" t="s">
        <v>162</v>
      </c>
      <c r="D2" s="91" t="s">
        <v>173</v>
      </c>
      <c r="E2" s="91" t="s">
        <v>205</v>
      </c>
      <c r="F2" s="91" t="s">
        <v>426</v>
      </c>
      <c r="G2" s="91" t="s">
        <v>437</v>
      </c>
    </row>
    <row r="3" spans="2:7" x14ac:dyDescent="0.25">
      <c r="B3" s="50" t="s">
        <v>163</v>
      </c>
      <c r="D3" s="90" t="s">
        <v>175</v>
      </c>
      <c r="E3" s="90" t="s">
        <v>175</v>
      </c>
      <c r="F3" s="82" t="s">
        <v>400</v>
      </c>
      <c r="G3" s="82" t="s">
        <v>177</v>
      </c>
    </row>
    <row r="4" spans="2:7" x14ac:dyDescent="0.25">
      <c r="B4" s="50" t="s">
        <v>167</v>
      </c>
      <c r="D4" s="90" t="s">
        <v>179</v>
      </c>
      <c r="E4" s="90" t="s">
        <v>523</v>
      </c>
      <c r="F4" s="82" t="s">
        <v>239</v>
      </c>
      <c r="G4" s="82" t="s">
        <v>176</v>
      </c>
    </row>
    <row r="5" spans="2:7" x14ac:dyDescent="0.25">
      <c r="B5" s="50" t="s">
        <v>164</v>
      </c>
      <c r="D5" s="90"/>
      <c r="E5" s="90" t="s">
        <v>524</v>
      </c>
      <c r="F5" s="82" t="s">
        <v>64</v>
      </c>
    </row>
    <row r="6" spans="2:7" x14ac:dyDescent="0.25">
      <c r="B6" s="50" t="s">
        <v>165</v>
      </c>
      <c r="D6" s="90"/>
      <c r="E6" s="90" t="s">
        <v>181</v>
      </c>
      <c r="F6" s="82" t="s">
        <v>392</v>
      </c>
    </row>
    <row r="7" spans="2:7" x14ac:dyDescent="0.25">
      <c r="B7" s="50" t="s">
        <v>166</v>
      </c>
      <c r="D7" s="90"/>
      <c r="E7" s="90" t="s">
        <v>525</v>
      </c>
      <c r="F7" s="82" t="s">
        <v>373</v>
      </c>
    </row>
    <row r="8" spans="2:7" x14ac:dyDescent="0.25">
      <c r="D8" s="90"/>
      <c r="E8" s="90" t="s">
        <v>526</v>
      </c>
      <c r="F8" s="82" t="s">
        <v>410</v>
      </c>
    </row>
    <row r="9" spans="2:7" x14ac:dyDescent="0.25">
      <c r="D9" s="90"/>
      <c r="E9" s="90" t="s">
        <v>690</v>
      </c>
      <c r="F9" s="82" t="s">
        <v>433</v>
      </c>
    </row>
    <row r="10" spans="2:7" x14ac:dyDescent="0.25">
      <c r="D10" s="90"/>
      <c r="E10" s="90" t="s">
        <v>186</v>
      </c>
      <c r="F10" s="82" t="s">
        <v>411</v>
      </c>
    </row>
    <row r="11" spans="2:7" x14ac:dyDescent="0.25">
      <c r="E11" s="90" t="s">
        <v>527</v>
      </c>
      <c r="F11" s="82" t="s">
        <v>398</v>
      </c>
    </row>
    <row r="12" spans="2:7" x14ac:dyDescent="0.25">
      <c r="E12" s="90" t="s">
        <v>528</v>
      </c>
      <c r="F12" s="82" t="s">
        <v>361</v>
      </c>
    </row>
    <row r="13" spans="2:7" x14ac:dyDescent="0.25">
      <c r="F13" s="82" t="s">
        <v>423</v>
      </c>
    </row>
    <row r="16" spans="2:7" x14ac:dyDescent="0.25">
      <c r="C16">
        <v>120.53</v>
      </c>
      <c r="D16">
        <f>IF(C16&gt;119.99,C16*0.7-18,C16*0.7-1)</f>
        <v>66.370999999999995</v>
      </c>
    </row>
    <row r="17" spans="3:5" x14ac:dyDescent="0.25">
      <c r="C17">
        <v>141.80000000000001</v>
      </c>
      <c r="D17">
        <f>IF(C17&gt;119.99,C17*0.7-18,C17*0.7-1)</f>
        <v>81.260000000000005</v>
      </c>
      <c r="E17">
        <f>C16-D16</f>
        <v>54.159000000000006</v>
      </c>
    </row>
    <row r="18" spans="3:5" x14ac:dyDescent="0.25">
      <c r="C18">
        <v>100</v>
      </c>
      <c r="D18">
        <f>IF(C18&gt;119.99,C18*0.7-18,C18*0.7-1)</f>
        <v>69</v>
      </c>
      <c r="E18">
        <f>C17-D17</f>
        <v>60.540000000000006</v>
      </c>
    </row>
    <row r="19" spans="3:5" x14ac:dyDescent="0.25">
      <c r="E19">
        <f>C18-D18</f>
        <v>31</v>
      </c>
    </row>
  </sheetData>
  <sortState ref="F3:F13">
    <sortCondition ref="F3:F1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4</vt:i4>
      </vt:variant>
    </vt:vector>
  </HeadingPairs>
  <TitlesOfParts>
    <vt:vector size="13" baseType="lpstr">
      <vt:lpstr>Lisez-moi</vt:lpstr>
      <vt:lpstr>Règles de gestion</vt:lpstr>
      <vt:lpstr>NGAP</vt:lpstr>
      <vt:lpstr>CCAM</vt:lpstr>
      <vt:lpstr>Majorations</vt:lpstr>
      <vt:lpstr>Association Actes-Règles</vt:lpstr>
      <vt:lpstr>Exemple de facturation</vt:lpstr>
      <vt:lpstr>Données</vt:lpstr>
      <vt:lpstr>Feuil1</vt:lpstr>
      <vt:lpstr>Catégorie_règle</vt:lpstr>
      <vt:lpstr>Tab_Memo</vt:lpstr>
      <vt:lpstr>'Association Actes-Règles'!Zone_d_impression</vt:lpstr>
      <vt:lpstr>'Règles de gestion'!Zone_d_impression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2018-05-22T12:00:42Z</dcterms:modified>
</cp:coreProperties>
</file>