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s" sheetId="1" r:id="rId4"/>
    <sheet state="visible" name="Ingredients (£kg)" sheetId="2" r:id="rId5"/>
    <sheet state="visible" name="COGSSales Weekly" sheetId="3" r:id="rId6"/>
    <sheet state="visible" name="Supplier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@sanjay@heypesto.ai Should we add sugar, oil - just want to show complex ingredients mix.
	-Ayushi Nigam</t>
      </text>
    </comment>
    <comment authorId="0" ref="D1">
      <text>
        <t xml:space="preserve">@sanjay@heypesto.ai Should we make these numbers more realistic?
	-Ayushi Nigam
These are realistic - I've taken the weight ranges from the calzone kitchen and then used realistic prices per kg for each ingredient on the input prices page
	-Sanjay Sood-Smith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@sanjay@heypesto.ai Are the prices daily - should we maintain like a weekly / bi-weekly record of the ingredients. This way we will also be able to show the transition over 3 months.
	-Ayushi Nigam
have updated to weekly - but we are saying we are giving a live daily view?
	-Sanjay Sood-Smith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Do we add dates here / how we know when is this data from?
	-Ayushi Nigam
----
Do you want to move this one to the sales sheet? wdyt?
	-Ayushi Nigam
Can do - will make the sales sheet more complex as will need to have 3 rows per date
	-Sanjay Sood-Smith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Make these same supplier
	-Ayushi Nigam</t>
      </text>
    </comment>
  </commentList>
</comments>
</file>

<file path=xl/sharedStrings.xml><?xml version="1.0" encoding="utf-8"?>
<sst xmlns="http://schemas.openxmlformats.org/spreadsheetml/2006/main" count="189" uniqueCount="57">
  <si>
    <t>Product</t>
  </si>
  <si>
    <t>Ingredients</t>
  </si>
  <si>
    <t>Ingredient Weight (kg)</t>
  </si>
  <si>
    <t>Margherita</t>
  </si>
  <si>
    <t>Dough</t>
  </si>
  <si>
    <t>Tomato Sauce</t>
  </si>
  <si>
    <t>Mozzarella Cheese</t>
  </si>
  <si>
    <t>Basil</t>
  </si>
  <si>
    <t>Pepperoni</t>
  </si>
  <si>
    <t>Vegetarian</t>
  </si>
  <si>
    <t>Bell Peppers</t>
  </si>
  <si>
    <t>Onions</t>
  </si>
  <si>
    <t>Olives</t>
  </si>
  <si>
    <t>BBQ Chicken</t>
  </si>
  <si>
    <t>BBQ Sauce</t>
  </si>
  <si>
    <t>Chicken</t>
  </si>
  <si>
    <t>Red Peppers</t>
  </si>
  <si>
    <t>Chorizo</t>
  </si>
  <si>
    <t>Red Onions</t>
  </si>
  <si>
    <t>Date</t>
  </si>
  <si>
    <t>Red peppers</t>
  </si>
  <si>
    <t>Ingredient costs</t>
  </si>
  <si>
    <t>Labour costs</t>
  </si>
  <si>
    <t>Distribution costs</t>
  </si>
  <si>
    <t>Packaging costs</t>
  </si>
  <si>
    <t>Product Costs</t>
  </si>
  <si>
    <t>Sales Price</t>
  </si>
  <si>
    <t>Product Gross Profit</t>
  </si>
  <si>
    <t>Product Gross Profit Margin</t>
  </si>
  <si>
    <t>Sales D2C</t>
  </si>
  <si>
    <t>Sales - Retail</t>
  </si>
  <si>
    <t>Sales - Volume</t>
  </si>
  <si>
    <t>Sales - Value</t>
  </si>
  <si>
    <t>Costs - Value</t>
  </si>
  <si>
    <t>Ingredient</t>
  </si>
  <si>
    <t>Supplier</t>
  </si>
  <si>
    <t>Sourcing Geography</t>
  </si>
  <si>
    <t>Golden Grain Supplies</t>
  </si>
  <si>
    <t>USA</t>
  </si>
  <si>
    <t>Tomato Delights Co.</t>
  </si>
  <si>
    <t>Italy</t>
  </si>
  <si>
    <t>Dairy Best Farms</t>
  </si>
  <si>
    <t>France</t>
  </si>
  <si>
    <t>Herb Haven</t>
  </si>
  <si>
    <t>Greece</t>
  </si>
  <si>
    <t>Pepperoni Masters</t>
  </si>
  <si>
    <t>Fresh Farms Ltd.</t>
  </si>
  <si>
    <t>Spain</t>
  </si>
  <si>
    <t>Onion Fields Ltd.</t>
  </si>
  <si>
    <t>India</t>
  </si>
  <si>
    <t>Olive Grove Corp.</t>
  </si>
  <si>
    <t>BBQ Sauce Bros.</t>
  </si>
  <si>
    <t>Canada</t>
  </si>
  <si>
    <t>Poultry Prime</t>
  </si>
  <si>
    <t>Brazil</t>
  </si>
  <si>
    <t>Red Onion Co.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</si>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</sst>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yyyy-mm-dd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2" xfId="0" applyFont="1" applyNumberFormat="1"/>
    <xf borderId="0" fillId="0" fontId="2" numFmtId="2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2" xfId="0" applyAlignment="1" applyFont="1" applyNumberFormat="1">
      <alignment readingOrder="0"/>
    </xf>
    <xf borderId="0" fillId="0" fontId="2" numFmtId="2" xfId="0" applyFont="1" applyNumberFormat="1"/>
    <xf borderId="0" fillId="0" fontId="2" numFmtId="10" xfId="0" applyFont="1" applyNumberFormat="1"/>
    <xf borderId="0" fillId="0" fontId="2" numFmtId="0" xfId="0" applyAlignment="1" applyFont="1">
      <alignment horizontal="right" vertical="top"/>
    </xf>
    <xf borderId="0" fillId="0" fontId="2" numFmtId="4" xfId="0" applyFont="1" applyNumberFormat="1"/>
    <xf borderId="0" fillId="0" fontId="3" numFmtId="164" xfId="0" applyAlignment="1" applyFont="1" applyNumberFormat="1">
      <alignment horizontal="right" vertical="bottom"/>
    </xf>
    <xf borderId="0" fillId="2" fontId="4" numFmtId="2" xfId="0" applyFill="1" applyFont="1" applyNumberFormat="1"/>
    <xf borderId="0" fillId="0" fontId="2" numFmtId="165" xfId="0" applyAlignment="1" applyFont="1" applyNumberFormat="1">
      <alignment readingOrder="0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2.43"/>
    <col customWidth="1" min="3" max="3" width="20.43"/>
    <col customWidth="1" min="4" max="4" width="19.43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  <c r="C2" s="4">
        <v>0.135</v>
      </c>
      <c r="D2" s="5"/>
    </row>
    <row r="3">
      <c r="A3" s="3" t="s">
        <v>3</v>
      </c>
      <c r="B3" s="4" t="s">
        <v>5</v>
      </c>
      <c r="C3" s="4">
        <v>0.05</v>
      </c>
      <c r="D3" s="5"/>
    </row>
    <row r="4">
      <c r="A4" s="3" t="s">
        <v>3</v>
      </c>
      <c r="B4" s="4" t="s">
        <v>6</v>
      </c>
      <c r="C4" s="4">
        <v>0.08</v>
      </c>
      <c r="D4" s="5"/>
    </row>
    <row r="5">
      <c r="A5" s="3" t="s">
        <v>3</v>
      </c>
      <c r="B5" s="4" t="s">
        <v>7</v>
      </c>
      <c r="C5" s="4">
        <v>0.01</v>
      </c>
      <c r="D5" s="5"/>
    </row>
    <row r="6">
      <c r="A6" s="4" t="s">
        <v>8</v>
      </c>
      <c r="B6" s="4" t="s">
        <v>4</v>
      </c>
      <c r="C6" s="4">
        <v>0.135</v>
      </c>
      <c r="D6" s="5"/>
    </row>
    <row r="7">
      <c r="A7" s="4" t="s">
        <v>8</v>
      </c>
      <c r="B7" s="4" t="s">
        <v>5</v>
      </c>
      <c r="C7" s="4">
        <v>0.05</v>
      </c>
      <c r="D7" s="5"/>
    </row>
    <row r="8">
      <c r="A8" s="4" t="s">
        <v>8</v>
      </c>
      <c r="B8" s="4" t="s">
        <v>6</v>
      </c>
      <c r="C8" s="4">
        <v>0.08</v>
      </c>
      <c r="D8" s="5"/>
    </row>
    <row r="9">
      <c r="A9" s="4" t="s">
        <v>8</v>
      </c>
      <c r="B9" s="4" t="s">
        <v>8</v>
      </c>
      <c r="C9" s="4">
        <v>0.1</v>
      </c>
      <c r="D9" s="5"/>
    </row>
    <row r="10">
      <c r="A10" s="4" t="s">
        <v>9</v>
      </c>
      <c r="B10" s="4" t="s">
        <v>4</v>
      </c>
      <c r="C10" s="4">
        <v>0.135</v>
      </c>
      <c r="D10" s="5"/>
    </row>
    <row r="11">
      <c r="A11" s="4" t="s">
        <v>9</v>
      </c>
      <c r="B11" s="4" t="s">
        <v>5</v>
      </c>
      <c r="C11" s="4">
        <v>0.05</v>
      </c>
      <c r="D11" s="5"/>
    </row>
    <row r="12">
      <c r="A12" s="4" t="s">
        <v>9</v>
      </c>
      <c r="B12" s="4" t="s">
        <v>6</v>
      </c>
      <c r="C12" s="4">
        <v>0.08</v>
      </c>
      <c r="D12" s="5"/>
    </row>
    <row r="13">
      <c r="A13" s="4" t="s">
        <v>9</v>
      </c>
      <c r="B13" s="4" t="s">
        <v>10</v>
      </c>
      <c r="C13" s="4">
        <v>0.07</v>
      </c>
      <c r="D13" s="6"/>
    </row>
    <row r="14">
      <c r="A14" s="4" t="s">
        <v>9</v>
      </c>
      <c r="B14" s="4" t="s">
        <v>11</v>
      </c>
      <c r="C14" s="4">
        <v>0.02</v>
      </c>
      <c r="D14" s="5"/>
    </row>
    <row r="15">
      <c r="A15" s="4" t="s">
        <v>9</v>
      </c>
      <c r="B15" s="4" t="s">
        <v>12</v>
      </c>
      <c r="C15" s="4">
        <v>0.02</v>
      </c>
      <c r="D15" s="5"/>
    </row>
    <row r="16">
      <c r="A16" s="4" t="s">
        <v>13</v>
      </c>
      <c r="B16" s="4" t="s">
        <v>4</v>
      </c>
      <c r="C16" s="4">
        <v>0.135</v>
      </c>
      <c r="D16" s="5"/>
    </row>
    <row r="17">
      <c r="A17" s="4" t="s">
        <v>13</v>
      </c>
      <c r="B17" s="4" t="s">
        <v>14</v>
      </c>
      <c r="C17" s="4">
        <v>0.07</v>
      </c>
      <c r="D17" s="5"/>
    </row>
    <row r="18">
      <c r="A18" s="4" t="s">
        <v>13</v>
      </c>
      <c r="B18" s="4" t="s">
        <v>6</v>
      </c>
      <c r="C18" s="4">
        <v>0.08</v>
      </c>
      <c r="D18" s="5"/>
    </row>
    <row r="19">
      <c r="A19" s="4" t="s">
        <v>13</v>
      </c>
      <c r="B19" s="4" t="s">
        <v>15</v>
      </c>
      <c r="C19" s="4">
        <v>0.1</v>
      </c>
      <c r="D19" s="5"/>
    </row>
    <row r="20" ht="15.75" customHeight="1">
      <c r="A20" s="4" t="s">
        <v>13</v>
      </c>
      <c r="B20" s="4" t="s">
        <v>16</v>
      </c>
      <c r="C20" s="4">
        <v>0.05</v>
      </c>
      <c r="D20" s="5"/>
    </row>
    <row r="21" ht="15.75" customHeight="1">
      <c r="A21" s="4" t="s">
        <v>17</v>
      </c>
      <c r="B21" s="4" t="s">
        <v>4</v>
      </c>
      <c r="C21" s="4">
        <v>0.135</v>
      </c>
      <c r="D21" s="5"/>
    </row>
    <row r="22" ht="15.75" customHeight="1">
      <c r="A22" s="4" t="s">
        <v>17</v>
      </c>
      <c r="B22" s="4" t="s">
        <v>5</v>
      </c>
      <c r="C22" s="4">
        <v>0.05</v>
      </c>
      <c r="D22" s="5"/>
    </row>
    <row r="23" ht="15.75" customHeight="1">
      <c r="A23" s="4" t="s">
        <v>17</v>
      </c>
      <c r="B23" s="4" t="s">
        <v>6</v>
      </c>
      <c r="C23" s="4">
        <v>0.08</v>
      </c>
      <c r="D23" s="5"/>
    </row>
    <row r="24" ht="15.75" customHeight="1">
      <c r="A24" s="4" t="s">
        <v>17</v>
      </c>
      <c r="B24" s="4" t="s">
        <v>17</v>
      </c>
      <c r="C24" s="4">
        <v>0.05</v>
      </c>
      <c r="D24" s="5"/>
    </row>
    <row r="25" ht="15.75" customHeight="1">
      <c r="A25" s="4" t="s">
        <v>17</v>
      </c>
      <c r="B25" s="4" t="s">
        <v>18</v>
      </c>
      <c r="C25" s="4">
        <v>0.06</v>
      </c>
      <c r="D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38" s="7"/>
      <c r="B38" s="7"/>
      <c r="C38" s="8"/>
      <c r="D38" s="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19</v>
      </c>
      <c r="B1" s="9" t="s">
        <v>4</v>
      </c>
      <c r="C1" s="9" t="s">
        <v>5</v>
      </c>
      <c r="D1" s="9" t="s">
        <v>14</v>
      </c>
      <c r="E1" s="9" t="s">
        <v>6</v>
      </c>
      <c r="F1" s="9" t="s">
        <v>7</v>
      </c>
      <c r="G1" s="9" t="s">
        <v>8</v>
      </c>
      <c r="H1" s="9" t="s">
        <v>10</v>
      </c>
      <c r="I1" s="9" t="s">
        <v>11</v>
      </c>
      <c r="J1" s="9" t="s">
        <v>12</v>
      </c>
      <c r="K1" s="9" t="s">
        <v>15</v>
      </c>
      <c r="L1" s="9" t="s">
        <v>20</v>
      </c>
      <c r="M1" s="9" t="s">
        <v>17</v>
      </c>
      <c r="N1" s="9" t="s">
        <v>18</v>
      </c>
    </row>
    <row r="2">
      <c r="A2" s="10">
        <v>45292.0</v>
      </c>
      <c r="B2" s="6">
        <v>0.93</v>
      </c>
      <c r="C2" s="6">
        <v>1.05</v>
      </c>
      <c r="D2" s="6">
        <v>1.21</v>
      </c>
      <c r="E2" s="6">
        <v>4.92</v>
      </c>
      <c r="F2" s="6">
        <v>8.13</v>
      </c>
      <c r="G2" s="6">
        <v>13.96</v>
      </c>
      <c r="H2" s="6">
        <v>1.9</v>
      </c>
      <c r="I2" s="6">
        <v>0.79</v>
      </c>
      <c r="J2" s="6">
        <v>1.96</v>
      </c>
      <c r="K2" s="6">
        <v>5.49</v>
      </c>
      <c r="L2" s="6">
        <v>1.92</v>
      </c>
      <c r="M2" s="6">
        <v>22.16</v>
      </c>
      <c r="N2" s="6">
        <v>0.81</v>
      </c>
    </row>
    <row r="3">
      <c r="A3" s="11">
        <f t="shared" ref="A3:A15" si="1">A2+7</f>
        <v>45299</v>
      </c>
      <c r="B3" s="5">
        <v>0.9309299999999999</v>
      </c>
      <c r="C3" s="5">
        <v>1.05042</v>
      </c>
      <c r="D3" s="5">
        <v>1.210242</v>
      </c>
      <c r="E3" s="5">
        <v>4.95936</v>
      </c>
      <c r="F3" s="5">
        <v>8.13813</v>
      </c>
      <c r="G3" s="5">
        <v>14.0298</v>
      </c>
      <c r="H3" s="5">
        <v>1.9018999999999997</v>
      </c>
      <c r="I3" s="5">
        <v>0.78447</v>
      </c>
      <c r="J3" s="5">
        <v>1.9502</v>
      </c>
      <c r="K3" s="5">
        <v>5.550389999999999</v>
      </c>
      <c r="L3" s="5">
        <v>1.91424</v>
      </c>
      <c r="M3" s="5">
        <v>23.046400000000002</v>
      </c>
      <c r="N3" s="5">
        <v>0.80757</v>
      </c>
    </row>
    <row r="4">
      <c r="A4" s="11">
        <f t="shared" si="1"/>
        <v>45306</v>
      </c>
      <c r="B4" s="5">
        <v>0.9318609299999998</v>
      </c>
      <c r="C4" s="5">
        <v>1.050840168</v>
      </c>
      <c r="D4" s="5">
        <v>1.2104840484000001</v>
      </c>
      <c r="E4" s="5">
        <v>4.99903488</v>
      </c>
      <c r="F4" s="5">
        <v>8.14626813</v>
      </c>
      <c r="G4" s="5">
        <v>14.099948999999999</v>
      </c>
      <c r="H4" s="5">
        <v>1.9038018999999995</v>
      </c>
      <c r="I4" s="5">
        <v>0.77897871</v>
      </c>
      <c r="J4" s="5">
        <v>1.9404489999999999</v>
      </c>
      <c r="K4" s="5">
        <v>5.611444289999999</v>
      </c>
      <c r="L4" s="5">
        <v>1.90849728</v>
      </c>
      <c r="M4" s="5">
        <v>23.968256000000004</v>
      </c>
      <c r="N4" s="5">
        <v>0.80514729</v>
      </c>
    </row>
    <row r="5">
      <c r="A5" s="11">
        <f t="shared" si="1"/>
        <v>45313</v>
      </c>
      <c r="B5" s="5">
        <v>0.9327927909299997</v>
      </c>
      <c r="C5" s="5">
        <v>1.0512605040671998</v>
      </c>
      <c r="D5" s="5">
        <v>1.21072614520968</v>
      </c>
      <c r="E5" s="5">
        <v>5.03902715904</v>
      </c>
      <c r="F5" s="5">
        <v>8.15441439813</v>
      </c>
      <c r="G5" s="5">
        <v>14.170448744999998</v>
      </c>
      <c r="H5" s="5">
        <v>1.9057057018999992</v>
      </c>
      <c r="I5" s="5">
        <v>0.7735258590299999</v>
      </c>
      <c r="J5" s="5">
        <v>1.930746755</v>
      </c>
      <c r="K5" s="5">
        <v>5.6731701771899985</v>
      </c>
      <c r="L5" s="5">
        <v>1.90277178816</v>
      </c>
      <c r="M5" s="5">
        <v>24.926986240000005</v>
      </c>
      <c r="N5" s="5">
        <v>0.80273184813</v>
      </c>
    </row>
    <row r="6">
      <c r="A6" s="11">
        <f t="shared" si="1"/>
        <v>45320</v>
      </c>
      <c r="B6" s="5">
        <v>0.9337255837209296</v>
      </c>
      <c r="C6" s="5">
        <v>1.0516810082688266</v>
      </c>
      <c r="D6" s="5">
        <v>1.210968290438722</v>
      </c>
      <c r="E6" s="5">
        <v>5.07933937631232</v>
      </c>
      <c r="F6" s="5">
        <v>8.162568812528129</v>
      </c>
      <c r="G6" s="5">
        <v>14.241300988724996</v>
      </c>
      <c r="H6" s="5">
        <v>1.907611407601899</v>
      </c>
      <c r="I6" s="5">
        <v>0.76811117801679</v>
      </c>
      <c r="J6" s="5">
        <v>1.921093021225</v>
      </c>
      <c r="K6" s="5">
        <v>5.735575049139088</v>
      </c>
      <c r="L6" s="5">
        <v>1.89706347279552</v>
      </c>
      <c r="M6" s="5">
        <v>25.924065689600006</v>
      </c>
      <c r="N6" s="5">
        <v>0.80032365258561</v>
      </c>
    </row>
    <row r="7">
      <c r="A7" s="11">
        <f t="shared" si="1"/>
        <v>45327</v>
      </c>
      <c r="B7" s="5">
        <v>0.9346593093046505</v>
      </c>
      <c r="C7" s="5">
        <v>1.0521016806721342</v>
      </c>
      <c r="D7" s="5">
        <v>1.2112104840968096</v>
      </c>
      <c r="E7" s="5">
        <v>5.119974091322819</v>
      </c>
      <c r="F7" s="5">
        <v>8.170731381340655</v>
      </c>
      <c r="G7" s="5">
        <v>14.312507493668619</v>
      </c>
      <c r="H7" s="5">
        <v>1.9095190190095008</v>
      </c>
      <c r="I7" s="5">
        <v>0.7627343997706725</v>
      </c>
      <c r="J7" s="5">
        <v>1.9114875561188749</v>
      </c>
      <c r="K7" s="5">
        <v>5.798666374679618</v>
      </c>
      <c r="L7" s="5">
        <v>1.8913722823771335</v>
      </c>
      <c r="M7" s="5">
        <v>26.961028317184006</v>
      </c>
      <c r="N7" s="5">
        <v>0.7979226816278532</v>
      </c>
    </row>
    <row r="8">
      <c r="A8" s="11">
        <f t="shared" si="1"/>
        <v>45334</v>
      </c>
      <c r="B8" s="5">
        <v>0.935593968613955</v>
      </c>
      <c r="C8" s="5">
        <v>1.052522521344403</v>
      </c>
      <c r="D8" s="5">
        <v>1.211452726193629</v>
      </c>
      <c r="E8" s="5">
        <v>5.160933884053401</v>
      </c>
      <c r="F8" s="5">
        <v>8.178902112721994</v>
      </c>
      <c r="G8" s="5">
        <v>14.384070031136961</v>
      </c>
      <c r="H8" s="5">
        <v>1.91142853802851</v>
      </c>
      <c r="I8" s="5">
        <v>0.7573952589722778</v>
      </c>
      <c r="J8" s="5">
        <v>1.9019301183382804</v>
      </c>
      <c r="K8" s="5">
        <v>5.862451704801093</v>
      </c>
      <c r="L8" s="5">
        <v>1.885698165530002</v>
      </c>
      <c r="M8" s="5">
        <v>28.039469449871365</v>
      </c>
      <c r="N8" s="5">
        <v>0.7955289135829696</v>
      </c>
    </row>
    <row r="9">
      <c r="A9" s="11">
        <f t="shared" si="1"/>
        <v>45341</v>
      </c>
      <c r="B9" s="5">
        <v>0.9365295625825689</v>
      </c>
      <c r="C9" s="5">
        <v>1.0529435303529406</v>
      </c>
      <c r="D9" s="5">
        <v>1.2116950167388676</v>
      </c>
      <c r="E9" s="5">
        <v>5.202221355125828</v>
      </c>
      <c r="F9" s="5">
        <v>8.187081014834716</v>
      </c>
      <c r="G9" s="5">
        <v>14.455990381292644</v>
      </c>
      <c r="H9" s="5">
        <v>1.9133399665665385</v>
      </c>
      <c r="I9" s="5">
        <v>0.7520934921594719</v>
      </c>
      <c r="J9" s="5">
        <v>1.892420467746589</v>
      </c>
      <c r="K9" s="5">
        <v>5.926938673553905</v>
      </c>
      <c r="L9" s="5">
        <v>1.8800410710334121</v>
      </c>
      <c r="M9" s="5">
        <v>29.16104822786622</v>
      </c>
      <c r="N9" s="5">
        <v>0.7931423268422207</v>
      </c>
    </row>
    <row r="10">
      <c r="A10" s="11">
        <f t="shared" si="1"/>
        <v>45348</v>
      </c>
      <c r="B10" s="5">
        <v>0.9374660921451514</v>
      </c>
      <c r="C10" s="5">
        <v>1.0533647077650818</v>
      </c>
      <c r="D10" s="5">
        <v>1.2119373557422153</v>
      </c>
      <c r="E10" s="5">
        <v>5.243839125966835</v>
      </c>
      <c r="F10" s="5">
        <v>8.19526809584955</v>
      </c>
      <c r="G10" s="5">
        <v>14.528270333199105</v>
      </c>
      <c r="H10" s="5">
        <v>1.9152533065331048</v>
      </c>
      <c r="I10" s="5">
        <v>0.7468288377143556</v>
      </c>
      <c r="J10" s="5">
        <v>1.882958365407856</v>
      </c>
      <c r="K10" s="5">
        <v>5.992134998962997</v>
      </c>
      <c r="L10" s="5">
        <v>1.8744009478203119</v>
      </c>
      <c r="M10" s="5">
        <v>30.327490156980872</v>
      </c>
      <c r="N10" s="5">
        <v>0.7907628998616941</v>
      </c>
    </row>
    <row r="11">
      <c r="A11" s="11">
        <f t="shared" si="1"/>
        <v>45355</v>
      </c>
      <c r="B11" s="5">
        <v>0.9384035582372965</v>
      </c>
      <c r="C11" s="5">
        <v>1.0537860536481878</v>
      </c>
      <c r="D11" s="5">
        <v>1.2121797432133636</v>
      </c>
      <c r="E11" s="5">
        <v>5.285789838974569</v>
      </c>
      <c r="F11" s="5">
        <v>8.203463363945398</v>
      </c>
      <c r="G11" s="5">
        <v>14.600911684865098</v>
      </c>
      <c r="H11" s="5">
        <v>1.9171685598396377</v>
      </c>
      <c r="I11" s="5">
        <v>0.7416010358503551</v>
      </c>
      <c r="J11" s="5">
        <v>1.8735435735808168</v>
      </c>
      <c r="K11" s="5">
        <v>6.058048483951589</v>
      </c>
      <c r="L11" s="5">
        <v>1.868777744976851</v>
      </c>
      <c r="M11" s="5">
        <v>31.540589763260108</v>
      </c>
      <c r="N11" s="5">
        <v>0.7883906111621091</v>
      </c>
    </row>
    <row r="12">
      <c r="A12" s="11">
        <f t="shared" si="1"/>
        <v>45362</v>
      </c>
      <c r="B12" s="5">
        <v>0.9393419617955336</v>
      </c>
      <c r="C12" s="5">
        <v>1.054207568069647</v>
      </c>
      <c r="D12" s="5">
        <v>1.2124221791620062</v>
      </c>
      <c r="E12" s="5">
        <v>5.3280761576863656</v>
      </c>
      <c r="F12" s="5">
        <v>8.211666827309342</v>
      </c>
      <c r="G12" s="5">
        <v>14.673916243289423</v>
      </c>
      <c r="H12" s="5">
        <v>1.919085728399477</v>
      </c>
      <c r="I12" s="5">
        <v>0.7364098285994026</v>
      </c>
      <c r="J12" s="5">
        <v>1.8641758557129127</v>
      </c>
      <c r="K12" s="5">
        <v>6.124687017275056</v>
      </c>
      <c r="L12" s="5">
        <v>1.8631714117419205</v>
      </c>
      <c r="M12" s="5">
        <v>32.80221335379051</v>
      </c>
      <c r="N12" s="5">
        <v>0.7860254393286228</v>
      </c>
    </row>
    <row r="13">
      <c r="A13" s="11">
        <f t="shared" si="1"/>
        <v>45369</v>
      </c>
      <c r="B13" s="5">
        <v>0.9402813037573291</v>
      </c>
      <c r="C13" s="5">
        <v>1.0546292510968749</v>
      </c>
      <c r="D13" s="5">
        <v>1.2126646635978386</v>
      </c>
      <c r="E13" s="5">
        <v>5.370700766947857</v>
      </c>
      <c r="F13" s="5">
        <v>8.219878494136651</v>
      </c>
      <c r="G13" s="5">
        <v>14.747285824505868</v>
      </c>
      <c r="H13" s="5">
        <v>1.9210048141278764</v>
      </c>
      <c r="I13" s="5">
        <v>0.7312549597992068</v>
      </c>
      <c r="J13" s="5">
        <v>1.854854976434348</v>
      </c>
      <c r="K13" s="5">
        <v>6.192058574465081</v>
      </c>
      <c r="L13" s="5">
        <v>1.8575818975066947</v>
      </c>
      <c r="M13" s="5">
        <v>34.11430188794213</v>
      </c>
      <c r="N13" s="5">
        <v>0.7836673630106369</v>
      </c>
    </row>
    <row r="14">
      <c r="A14" s="11">
        <f t="shared" si="1"/>
        <v>45376</v>
      </c>
      <c r="B14" s="5">
        <v>0.9412215850610863</v>
      </c>
      <c r="C14" s="5">
        <v>1.0550511027973135</v>
      </c>
      <c r="D14" s="5">
        <v>1.2129071965305582</v>
      </c>
      <c r="E14" s="5">
        <v>5.41366637308344</v>
      </c>
      <c r="F14" s="5">
        <v>8.228098372630788</v>
      </c>
      <c r="G14" s="5">
        <v>14.821022253628396</v>
      </c>
      <c r="H14" s="5">
        <v>1.922925818942004</v>
      </c>
      <c r="I14" s="5">
        <v>0.7261361750806123</v>
      </c>
      <c r="J14" s="5">
        <v>1.8455807015521764</v>
      </c>
      <c r="K14" s="5">
        <v>6.260171218784197</v>
      </c>
      <c r="L14" s="5">
        <v>1.8520091518141746</v>
      </c>
      <c r="M14" s="5">
        <v>35.47887396345982</v>
      </c>
      <c r="N14" s="5">
        <v>0.781316360921605</v>
      </c>
    </row>
    <row r="15">
      <c r="A15" s="11">
        <f t="shared" si="1"/>
        <v>45383</v>
      </c>
      <c r="B15" s="5">
        <v>0.9421628066461473</v>
      </c>
      <c r="C15" s="5">
        <v>1.0554731232384325</v>
      </c>
      <c r="D15" s="5">
        <v>1.2131497779698643</v>
      </c>
      <c r="E15" s="5">
        <v>5.456975704068108</v>
      </c>
      <c r="F15" s="5">
        <v>8.236326471003418</v>
      </c>
      <c r="G15" s="5">
        <v>14.895127364896537</v>
      </c>
      <c r="H15" s="5">
        <v>1.9248487447609457</v>
      </c>
      <c r="I15" s="5">
        <v>0.721053221855048</v>
      </c>
      <c r="J15" s="5">
        <v>1.8363527980444154</v>
      </c>
      <c r="K15" s="5">
        <v>6.329033102190822</v>
      </c>
      <c r="L15" s="5">
        <v>1.846453124358732</v>
      </c>
      <c r="M15" s="5">
        <v>36.89802892199821</v>
      </c>
      <c r="N15" s="5">
        <v>0.7789724118388401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20.14"/>
    <col customWidth="1" min="9" max="9" width="23.86"/>
    <col customWidth="1" min="10" max="10" width="25.29"/>
  </cols>
  <sheetData>
    <row r="1">
      <c r="A1" s="9" t="s">
        <v>19</v>
      </c>
      <c r="B1" s="9" t="s">
        <v>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</row>
    <row r="2">
      <c r="A2" s="10">
        <v>45292.0</v>
      </c>
      <c r="B2" s="4" t="s">
        <v>3</v>
      </c>
      <c r="C2" s="12">
        <f>(Recipes!$C$2*'Ingredients (£kg)'!B2)+(Recipes!$C$3*'Ingredients (£kg)'!C2)+(Recipes!$C$4*'Ingredients (£kg)'!E2)+(Recipes!$C$5*F2)</f>
        <v>0.57265</v>
      </c>
      <c r="D2" s="4">
        <v>0.2</v>
      </c>
      <c r="E2" s="4">
        <v>0.1</v>
      </c>
      <c r="F2" s="4">
        <v>0.1</v>
      </c>
      <c r="G2" s="13">
        <f t="shared" ref="G2:G71" si="1">SUM(C2:F2)</f>
        <v>0.97265</v>
      </c>
      <c r="H2" s="12">
        <v>8.5</v>
      </c>
      <c r="I2" s="13">
        <f t="shared" ref="I2:I71" si="2">H2-G2</f>
        <v>7.52735</v>
      </c>
      <c r="J2" s="14">
        <f t="shared" ref="J2:J71" si="3">I2/H2</f>
        <v>0.8855705882</v>
      </c>
      <c r="K2" s="15">
        <v>137.0</v>
      </c>
      <c r="L2" s="15">
        <v>15.0</v>
      </c>
      <c r="M2" s="3">
        <f t="shared" ref="M2:M71" si="4">L2+K2</f>
        <v>152</v>
      </c>
      <c r="N2" s="16">
        <f t="shared" ref="N2:N71" si="5">M2*H2</f>
        <v>1292</v>
      </c>
      <c r="O2" s="16">
        <f t="shared" ref="O2:O71" si="6">M2*G2</f>
        <v>147.8428</v>
      </c>
    </row>
    <row r="3">
      <c r="A3" s="10">
        <v>45299.0</v>
      </c>
      <c r="B3" s="4" t="s">
        <v>3</v>
      </c>
      <c r="C3" s="12">
        <f>(Recipes!$C$2*'Ingredients (£kg)'!B3)+(Recipes!$C$3*'Ingredients (£kg)'!C3)+(Recipes!$C$4*'Ingredients (£kg)'!E3)+(Recipes!$C$5*F3)</f>
        <v>0.57594535</v>
      </c>
      <c r="D3" s="4">
        <v>0.2</v>
      </c>
      <c r="E3" s="4">
        <v>0.1</v>
      </c>
      <c r="F3" s="4">
        <v>0.1</v>
      </c>
      <c r="G3" s="13">
        <f t="shared" si="1"/>
        <v>0.97594535</v>
      </c>
      <c r="H3" s="12">
        <v>8.5</v>
      </c>
      <c r="I3" s="13">
        <f t="shared" si="2"/>
        <v>7.52405465</v>
      </c>
      <c r="J3" s="14">
        <f t="shared" si="3"/>
        <v>0.8851829</v>
      </c>
      <c r="K3" s="3">
        <v>32.0</v>
      </c>
      <c r="L3" s="15">
        <v>73.0</v>
      </c>
      <c r="M3" s="3">
        <f t="shared" si="4"/>
        <v>105</v>
      </c>
      <c r="N3" s="16">
        <f t="shared" si="5"/>
        <v>892.5</v>
      </c>
      <c r="O3" s="16">
        <f t="shared" si="6"/>
        <v>102.4742618</v>
      </c>
    </row>
    <row r="4">
      <c r="A4" s="10">
        <v>45306.0</v>
      </c>
      <c r="B4" s="4" t="s">
        <v>3</v>
      </c>
      <c r="C4" s="12">
        <f>(Recipes!$C$2*'Ingredients (£kg)'!B4)+(Recipes!$C$3*'Ingredients (£kg)'!C4)+(Recipes!$C$4*'Ingredients (£kg)'!E4)+(Recipes!$C$5*F4)</f>
        <v>0.5792660244</v>
      </c>
      <c r="D4" s="4">
        <v>0.2</v>
      </c>
      <c r="E4" s="4">
        <v>0.1</v>
      </c>
      <c r="F4" s="4">
        <v>0.1</v>
      </c>
      <c r="G4" s="13">
        <f t="shared" si="1"/>
        <v>0.9792660244</v>
      </c>
      <c r="H4" s="12">
        <v>8.5</v>
      </c>
      <c r="I4" s="13">
        <f t="shared" si="2"/>
        <v>7.520733976</v>
      </c>
      <c r="J4" s="14">
        <f t="shared" si="3"/>
        <v>0.8847922324</v>
      </c>
      <c r="K4" s="3">
        <v>44.0</v>
      </c>
      <c r="L4" s="15">
        <v>66.0</v>
      </c>
      <c r="M4" s="3">
        <f t="shared" si="4"/>
        <v>110</v>
      </c>
      <c r="N4" s="16">
        <f t="shared" si="5"/>
        <v>935</v>
      </c>
      <c r="O4" s="16">
        <f t="shared" si="6"/>
        <v>107.7192627</v>
      </c>
    </row>
    <row r="5">
      <c r="A5" s="10">
        <v>45313.0</v>
      </c>
      <c r="B5" s="4" t="s">
        <v>3</v>
      </c>
      <c r="C5" s="12">
        <f>(Recipes!$C$2*'Ingredients (£kg)'!B5)+(Recipes!$C$3*'Ingredients (£kg)'!C5)+(Recipes!$C$4*'Ingredients (£kg)'!E5)+(Recipes!$C$5*F5)</f>
        <v>0.5826122247</v>
      </c>
      <c r="D5" s="4">
        <v>0.2</v>
      </c>
      <c r="E5" s="4">
        <v>0.1</v>
      </c>
      <c r="F5" s="4">
        <v>0.1</v>
      </c>
      <c r="G5" s="13">
        <f t="shared" si="1"/>
        <v>0.9826122247</v>
      </c>
      <c r="H5" s="12">
        <v>8.5</v>
      </c>
      <c r="I5" s="13">
        <f t="shared" si="2"/>
        <v>7.517387775</v>
      </c>
      <c r="J5" s="14">
        <f t="shared" si="3"/>
        <v>0.8843985618</v>
      </c>
      <c r="K5" s="3">
        <v>73.0</v>
      </c>
      <c r="L5" s="15">
        <v>40.0</v>
      </c>
      <c r="M5" s="3">
        <f t="shared" si="4"/>
        <v>113</v>
      </c>
      <c r="N5" s="16">
        <f t="shared" si="5"/>
        <v>960.5</v>
      </c>
      <c r="O5" s="16">
        <f t="shared" si="6"/>
        <v>111.0351814</v>
      </c>
    </row>
    <row r="6">
      <c r="A6" s="10">
        <v>45320.0</v>
      </c>
      <c r="B6" s="4" t="s">
        <v>3</v>
      </c>
      <c r="C6" s="12">
        <f>(Recipes!$C$2*'Ingredients (£kg)'!B6)+(Recipes!$C$3*'Ingredients (£kg)'!C6)+(Recipes!$C$4*'Ingredients (£kg)'!E6)+(Recipes!$C$5*F6)</f>
        <v>0.5859841543</v>
      </c>
      <c r="D6" s="4">
        <v>0.2</v>
      </c>
      <c r="E6" s="4">
        <v>0.1</v>
      </c>
      <c r="F6" s="4">
        <v>0.1</v>
      </c>
      <c r="G6" s="13">
        <f t="shared" si="1"/>
        <v>0.9859841543</v>
      </c>
      <c r="H6" s="12">
        <v>8.5</v>
      </c>
      <c r="I6" s="13">
        <f t="shared" si="2"/>
        <v>7.514015846</v>
      </c>
      <c r="J6" s="14">
        <f t="shared" si="3"/>
        <v>0.8840018642</v>
      </c>
      <c r="K6" s="3">
        <v>64.0</v>
      </c>
      <c r="L6" s="15">
        <v>160.0</v>
      </c>
      <c r="M6" s="3">
        <f t="shared" si="4"/>
        <v>224</v>
      </c>
      <c r="N6" s="16">
        <f t="shared" si="5"/>
        <v>1904</v>
      </c>
      <c r="O6" s="16">
        <f t="shared" si="6"/>
        <v>220.8604506</v>
      </c>
    </row>
    <row r="7">
      <c r="A7" s="10">
        <v>45327.0</v>
      </c>
      <c r="B7" s="4" t="s">
        <v>3</v>
      </c>
      <c r="C7" s="12">
        <f>(Recipes!$C$2*'Ingredients (£kg)'!B7)+(Recipes!$C$3*'Ingredients (£kg)'!C7)+(Recipes!$C$4*'Ingredients (£kg)'!E7)+(Recipes!$C$5*F7)</f>
        <v>0.5893820181</v>
      </c>
      <c r="D7" s="4">
        <v>0.2</v>
      </c>
      <c r="E7" s="4">
        <v>0.1</v>
      </c>
      <c r="F7" s="4">
        <v>0.1</v>
      </c>
      <c r="G7" s="13">
        <f t="shared" si="1"/>
        <v>0.9893820181</v>
      </c>
      <c r="H7" s="12">
        <v>8.5</v>
      </c>
      <c r="I7" s="13">
        <f t="shared" si="2"/>
        <v>7.510617982</v>
      </c>
      <c r="J7" s="14">
        <f t="shared" si="3"/>
        <v>0.8836021155</v>
      </c>
      <c r="K7" s="3">
        <v>47.0</v>
      </c>
      <c r="L7" s="15">
        <v>184.0</v>
      </c>
      <c r="M7" s="3">
        <f t="shared" si="4"/>
        <v>231</v>
      </c>
      <c r="N7" s="16">
        <f t="shared" si="5"/>
        <v>1963.5</v>
      </c>
      <c r="O7" s="16">
        <f t="shared" si="6"/>
        <v>228.5472462</v>
      </c>
    </row>
    <row r="8">
      <c r="A8" s="10">
        <v>45334.0</v>
      </c>
      <c r="B8" s="4" t="s">
        <v>3</v>
      </c>
      <c r="C8" s="12">
        <f>(Recipes!$C$2*'Ingredients (£kg)'!B8)+(Recipes!$C$3*'Ingredients (£kg)'!C8)+(Recipes!$C$4*'Ingredients (£kg)'!E8)+(Recipes!$C$5*F8)</f>
        <v>0.5928060226</v>
      </c>
      <c r="D8" s="4">
        <v>0.2</v>
      </c>
      <c r="E8" s="4">
        <v>0.1</v>
      </c>
      <c r="F8" s="4">
        <v>0.1</v>
      </c>
      <c r="G8" s="13">
        <f t="shared" si="1"/>
        <v>0.9928060226</v>
      </c>
      <c r="H8" s="12">
        <v>8.5</v>
      </c>
      <c r="I8" s="13">
        <f t="shared" si="2"/>
        <v>7.507193977</v>
      </c>
      <c r="J8" s="14">
        <f t="shared" si="3"/>
        <v>0.8831992915</v>
      </c>
      <c r="K8" s="3">
        <v>67.0</v>
      </c>
      <c r="L8" s="15">
        <v>184.0</v>
      </c>
      <c r="M8" s="3">
        <f t="shared" si="4"/>
        <v>251</v>
      </c>
      <c r="N8" s="16">
        <f t="shared" si="5"/>
        <v>2133.5</v>
      </c>
      <c r="O8" s="16">
        <f t="shared" si="6"/>
        <v>249.1943117</v>
      </c>
    </row>
    <row r="9">
      <c r="A9" s="10">
        <v>45341.0</v>
      </c>
      <c r="B9" s="4" t="s">
        <v>3</v>
      </c>
      <c r="C9" s="12">
        <f>(Recipes!$C$2*'Ingredients (£kg)'!B9)+(Recipes!$C$3*'Ingredients (£kg)'!C9)+(Recipes!$C$4*'Ingredients (£kg)'!E9)+(Recipes!$C$5*F9)</f>
        <v>0.5962563759</v>
      </c>
      <c r="D9" s="4">
        <v>0.2</v>
      </c>
      <c r="E9" s="4">
        <v>0.1</v>
      </c>
      <c r="F9" s="4">
        <v>0.1</v>
      </c>
      <c r="G9" s="13">
        <f t="shared" si="1"/>
        <v>0.9962563759</v>
      </c>
      <c r="H9" s="12">
        <v>8.5</v>
      </c>
      <c r="I9" s="13">
        <f t="shared" si="2"/>
        <v>7.503743624</v>
      </c>
      <c r="J9" s="14">
        <f t="shared" si="3"/>
        <v>0.8827933675</v>
      </c>
      <c r="K9" s="3">
        <v>19.0</v>
      </c>
      <c r="L9" s="15">
        <v>136.0</v>
      </c>
      <c r="M9" s="3">
        <f t="shared" si="4"/>
        <v>155</v>
      </c>
      <c r="N9" s="16">
        <f t="shared" si="5"/>
        <v>1317.5</v>
      </c>
      <c r="O9" s="16">
        <f t="shared" si="6"/>
        <v>154.4197383</v>
      </c>
    </row>
    <row r="10">
      <c r="A10" s="10">
        <v>45348.0</v>
      </c>
      <c r="B10" s="4" t="s">
        <v>3</v>
      </c>
      <c r="C10" s="12">
        <f>(Recipes!$C$2*'Ingredients (£kg)'!B10)+(Recipes!$C$3*'Ingredients (£kg)'!C10)+(Recipes!$C$4*'Ingredients (£kg)'!E10)+(Recipes!$C$5*F10)</f>
        <v>0.5997332879</v>
      </c>
      <c r="D10" s="4">
        <v>0.2</v>
      </c>
      <c r="E10" s="4">
        <v>0.1</v>
      </c>
      <c r="F10" s="4">
        <v>0.1</v>
      </c>
      <c r="G10" s="13">
        <f t="shared" si="1"/>
        <v>0.9997332879</v>
      </c>
      <c r="H10" s="12">
        <v>8.5</v>
      </c>
      <c r="I10" s="13">
        <f t="shared" si="2"/>
        <v>7.500266712</v>
      </c>
      <c r="J10" s="14">
        <f t="shared" si="3"/>
        <v>0.8823843191</v>
      </c>
      <c r="K10" s="3">
        <v>24.0</v>
      </c>
      <c r="L10" s="15">
        <v>4.0</v>
      </c>
      <c r="M10" s="3">
        <f t="shared" si="4"/>
        <v>28</v>
      </c>
      <c r="N10" s="16">
        <f t="shared" si="5"/>
        <v>238</v>
      </c>
      <c r="O10" s="16">
        <f t="shared" si="6"/>
        <v>27.99253206</v>
      </c>
    </row>
    <row r="11">
      <c r="A11" s="10">
        <v>45355.0</v>
      </c>
      <c r="B11" s="4" t="s">
        <v>3</v>
      </c>
      <c r="C11" s="12">
        <f>(Recipes!$C$2*'Ingredients (£kg)'!B11)+(Recipes!$C$3*'Ingredients (£kg)'!C11)+(Recipes!$C$4*'Ingredients (£kg)'!E11)+(Recipes!$C$5*F11)</f>
        <v>0.6032369702</v>
      </c>
      <c r="D11" s="4">
        <v>0.2</v>
      </c>
      <c r="E11" s="4">
        <v>0.1</v>
      </c>
      <c r="F11" s="4">
        <v>0.1</v>
      </c>
      <c r="G11" s="13">
        <f t="shared" si="1"/>
        <v>1.00323697</v>
      </c>
      <c r="H11" s="12">
        <v>8.5</v>
      </c>
      <c r="I11" s="13">
        <f t="shared" si="2"/>
        <v>7.49676303</v>
      </c>
      <c r="J11" s="14">
        <f t="shared" si="3"/>
        <v>0.8819721212</v>
      </c>
      <c r="K11" s="3">
        <v>113.0</v>
      </c>
      <c r="L11" s="15">
        <v>143.0</v>
      </c>
      <c r="M11" s="3">
        <f t="shared" si="4"/>
        <v>256</v>
      </c>
      <c r="N11" s="16">
        <f t="shared" si="5"/>
        <v>2176</v>
      </c>
      <c r="O11" s="16">
        <f t="shared" si="6"/>
        <v>256.8286644</v>
      </c>
    </row>
    <row r="12">
      <c r="A12" s="10">
        <v>45362.0</v>
      </c>
      <c r="B12" s="4" t="s">
        <v>3</v>
      </c>
      <c r="C12" s="12">
        <f>(Recipes!$C$2*'Ingredients (£kg)'!B12)+(Recipes!$C$3*'Ingredients (£kg)'!C12)+(Recipes!$C$4*'Ingredients (£kg)'!E12)+(Recipes!$C$5*F12)</f>
        <v>0.6067676359</v>
      </c>
      <c r="D12" s="4">
        <v>0.2</v>
      </c>
      <c r="E12" s="4">
        <v>0.1</v>
      </c>
      <c r="F12" s="4">
        <v>0.1</v>
      </c>
      <c r="G12" s="13">
        <f t="shared" si="1"/>
        <v>1.006767636</v>
      </c>
      <c r="H12" s="12">
        <v>8.5</v>
      </c>
      <c r="I12" s="13">
        <f t="shared" si="2"/>
        <v>7.493232364</v>
      </c>
      <c r="J12" s="14">
        <f t="shared" si="3"/>
        <v>0.8815567487</v>
      </c>
      <c r="K12" s="3">
        <v>49.0</v>
      </c>
      <c r="L12" s="15">
        <v>32.0</v>
      </c>
      <c r="M12" s="3">
        <f t="shared" si="4"/>
        <v>81</v>
      </c>
      <c r="N12" s="16">
        <f t="shared" si="5"/>
        <v>688.5</v>
      </c>
      <c r="O12" s="16">
        <f t="shared" si="6"/>
        <v>81.5481785</v>
      </c>
    </row>
    <row r="13">
      <c r="A13" s="10">
        <v>45369.0</v>
      </c>
      <c r="B13" s="4" t="s">
        <v>3</v>
      </c>
      <c r="C13" s="12">
        <f>(Recipes!$C$2*'Ingredients (£kg)'!B13)+(Recipes!$C$3*'Ingredients (£kg)'!C13)+(Recipes!$C$4*'Ingredients (£kg)'!E13)+(Recipes!$C$5*F13)</f>
        <v>0.6103254999</v>
      </c>
      <c r="D13" s="4">
        <v>0.2</v>
      </c>
      <c r="E13" s="4">
        <v>0.1</v>
      </c>
      <c r="F13" s="4">
        <v>0.1</v>
      </c>
      <c r="G13" s="13">
        <f t="shared" si="1"/>
        <v>1.0103255</v>
      </c>
      <c r="H13" s="12">
        <v>8.5</v>
      </c>
      <c r="I13" s="13">
        <f t="shared" si="2"/>
        <v>7.4896745</v>
      </c>
      <c r="J13" s="14">
        <f t="shared" si="3"/>
        <v>0.8811381765</v>
      </c>
      <c r="K13" s="3">
        <v>90.0</v>
      </c>
      <c r="L13" s="15">
        <v>101.0</v>
      </c>
      <c r="M13" s="3">
        <f t="shared" si="4"/>
        <v>191</v>
      </c>
      <c r="N13" s="16">
        <f t="shared" si="5"/>
        <v>1623.5</v>
      </c>
      <c r="O13" s="16">
        <f t="shared" si="6"/>
        <v>192.9721705</v>
      </c>
    </row>
    <row r="14">
      <c r="A14" s="10">
        <v>45376.0</v>
      </c>
      <c r="B14" s="4" t="s">
        <v>3</v>
      </c>
      <c r="C14" s="12">
        <f>(Recipes!$C$2*'Ingredients (£kg)'!B14)+(Recipes!$C$3*'Ingredients (£kg)'!C14)+(Recipes!$C$4*'Ingredients (£kg)'!E14)+(Recipes!$C$5*F14)</f>
        <v>0.613910779</v>
      </c>
      <c r="D14" s="4">
        <v>0.2</v>
      </c>
      <c r="E14" s="4">
        <v>0.1</v>
      </c>
      <c r="F14" s="4">
        <v>0.1</v>
      </c>
      <c r="G14" s="13">
        <f t="shared" si="1"/>
        <v>1.013910779</v>
      </c>
      <c r="H14" s="12">
        <v>8.5</v>
      </c>
      <c r="I14" s="13">
        <f t="shared" si="2"/>
        <v>7.486089221</v>
      </c>
      <c r="J14" s="14">
        <f t="shared" si="3"/>
        <v>0.8807163789</v>
      </c>
      <c r="K14" s="3">
        <v>43.0</v>
      </c>
      <c r="L14" s="15">
        <v>132.0</v>
      </c>
      <c r="M14" s="3">
        <f t="shared" si="4"/>
        <v>175</v>
      </c>
      <c r="N14" s="16">
        <f t="shared" si="5"/>
        <v>1487.5</v>
      </c>
      <c r="O14" s="16">
        <f t="shared" si="6"/>
        <v>177.4343863</v>
      </c>
    </row>
    <row r="15">
      <c r="A15" s="10">
        <v>45383.0</v>
      </c>
      <c r="B15" s="4" t="s">
        <v>3</v>
      </c>
      <c r="C15" s="12">
        <f>(Recipes!$C$2*'Ingredients (£kg)'!B15)+(Recipes!$C$3*'Ingredients (£kg)'!C15)+(Recipes!$C$4*'Ingredients (£kg)'!E15)+(Recipes!$C$5*F15)</f>
        <v>0.6175236914</v>
      </c>
      <c r="D15" s="4">
        <v>0.2</v>
      </c>
      <c r="E15" s="4">
        <v>0.1</v>
      </c>
      <c r="F15" s="4">
        <v>0.1</v>
      </c>
      <c r="G15" s="13">
        <f t="shared" si="1"/>
        <v>1.017523691</v>
      </c>
      <c r="H15" s="12">
        <v>8.5</v>
      </c>
      <c r="I15" s="13">
        <f t="shared" si="2"/>
        <v>7.482476309</v>
      </c>
      <c r="J15" s="14">
        <f t="shared" si="3"/>
        <v>0.8802913304</v>
      </c>
      <c r="K15" s="3">
        <v>178.0</v>
      </c>
      <c r="L15" s="15">
        <v>132.0</v>
      </c>
      <c r="M15" s="3">
        <f t="shared" si="4"/>
        <v>310</v>
      </c>
      <c r="N15" s="16">
        <f t="shared" si="5"/>
        <v>2635</v>
      </c>
      <c r="O15" s="16">
        <f t="shared" si="6"/>
        <v>315.4323443</v>
      </c>
    </row>
    <row r="16">
      <c r="A16" s="17">
        <v>45292.0</v>
      </c>
      <c r="B16" s="4" t="s">
        <v>8</v>
      </c>
      <c r="C16" s="12">
        <f>(Recipes!$C$6*'Ingredients (£kg)'!B2)+(Recipes!$C$7*'Ingredients (£kg)'!C2)+(Recipes!$C$8*'Ingredients (£kg)'!E2)+(Recipes!$C$9*'Ingredients (£kg)'!G2)</f>
        <v>1.96765</v>
      </c>
      <c r="D16" s="4">
        <v>0.25</v>
      </c>
      <c r="E16" s="4">
        <v>0.1</v>
      </c>
      <c r="F16" s="4">
        <v>0.1</v>
      </c>
      <c r="G16" s="13">
        <f t="shared" si="1"/>
        <v>2.41765</v>
      </c>
      <c r="H16" s="12">
        <v>9.5</v>
      </c>
      <c r="I16" s="13">
        <f t="shared" si="2"/>
        <v>7.08235</v>
      </c>
      <c r="J16" s="14">
        <f t="shared" si="3"/>
        <v>0.7455105263</v>
      </c>
      <c r="K16" s="3">
        <v>79.0</v>
      </c>
      <c r="L16" s="15">
        <v>48.0</v>
      </c>
      <c r="M16" s="3">
        <f t="shared" si="4"/>
        <v>127</v>
      </c>
      <c r="N16" s="16">
        <f t="shared" si="5"/>
        <v>1206.5</v>
      </c>
      <c r="O16" s="16">
        <f t="shared" si="6"/>
        <v>307.04155</v>
      </c>
    </row>
    <row r="17">
      <c r="A17" s="17">
        <f t="shared" ref="A17:A29" si="7">A16+7</f>
        <v>45299</v>
      </c>
      <c r="B17" s="4" t="s">
        <v>8</v>
      </c>
      <c r="C17" s="12">
        <f>(Recipes!$C$6*'Ingredients (£kg)'!B3)+(Recipes!$C$7*'Ingredients (£kg)'!C3)+(Recipes!$C$8*'Ingredients (£kg)'!E3)+(Recipes!$C$9*'Ingredients (£kg)'!G3)</f>
        <v>1.97792535</v>
      </c>
      <c r="D17" s="4">
        <v>0.25</v>
      </c>
      <c r="E17" s="4">
        <v>0.1</v>
      </c>
      <c r="F17" s="4">
        <v>0.1</v>
      </c>
      <c r="G17" s="13">
        <f t="shared" si="1"/>
        <v>2.42792535</v>
      </c>
      <c r="H17" s="12">
        <v>9.5</v>
      </c>
      <c r="I17" s="13">
        <f t="shared" si="2"/>
        <v>7.07207465</v>
      </c>
      <c r="J17" s="14">
        <f t="shared" si="3"/>
        <v>0.7444289105</v>
      </c>
      <c r="K17" s="3">
        <v>4.0</v>
      </c>
      <c r="L17" s="15">
        <v>29.0</v>
      </c>
      <c r="M17" s="3">
        <f t="shared" si="4"/>
        <v>33</v>
      </c>
      <c r="N17" s="16">
        <f t="shared" si="5"/>
        <v>313.5</v>
      </c>
      <c r="O17" s="16">
        <f t="shared" si="6"/>
        <v>80.12153655</v>
      </c>
    </row>
    <row r="18">
      <c r="A18" s="17">
        <f t="shared" si="7"/>
        <v>45306</v>
      </c>
      <c r="B18" s="4" t="s">
        <v>8</v>
      </c>
      <c r="C18" s="12">
        <f>(Recipes!$C$6*'Ingredients (£kg)'!B4)+(Recipes!$C$7*'Ingredients (£kg)'!C4)+(Recipes!$C$8*'Ingredients (£kg)'!E4)+(Recipes!$C$9*'Ingredients (£kg)'!G4)</f>
        <v>1.988260924</v>
      </c>
      <c r="D18" s="4">
        <v>0.25</v>
      </c>
      <c r="E18" s="4">
        <v>0.1</v>
      </c>
      <c r="F18" s="4">
        <v>0.1</v>
      </c>
      <c r="G18" s="13">
        <f t="shared" si="1"/>
        <v>2.438260924</v>
      </c>
      <c r="H18" s="12">
        <v>9.5</v>
      </c>
      <c r="I18" s="13">
        <f t="shared" si="2"/>
        <v>7.061739076</v>
      </c>
      <c r="J18" s="14">
        <f t="shared" si="3"/>
        <v>0.7433409553</v>
      </c>
      <c r="K18" s="3">
        <v>89.0</v>
      </c>
      <c r="L18" s="15">
        <v>162.0</v>
      </c>
      <c r="M18" s="3">
        <f t="shared" si="4"/>
        <v>251</v>
      </c>
      <c r="N18" s="16">
        <f t="shared" si="5"/>
        <v>2384.5</v>
      </c>
      <c r="O18" s="16">
        <f t="shared" si="6"/>
        <v>612.003492</v>
      </c>
    </row>
    <row r="19">
      <c r="A19" s="17">
        <f t="shared" si="7"/>
        <v>45313</v>
      </c>
      <c r="B19" s="4" t="s">
        <v>8</v>
      </c>
      <c r="C19" s="12">
        <f>(Recipes!$C$6*'Ingredients (£kg)'!B5)+(Recipes!$C$7*'Ingredients (£kg)'!C5)+(Recipes!$C$8*'Ingredients (£kg)'!E5)+(Recipes!$C$9*'Ingredients (£kg)'!G5)</f>
        <v>1.998657099</v>
      </c>
      <c r="D19" s="4">
        <v>0.25</v>
      </c>
      <c r="E19" s="4">
        <v>0.1</v>
      </c>
      <c r="F19" s="4">
        <v>0.1</v>
      </c>
      <c r="G19" s="13">
        <f t="shared" si="1"/>
        <v>2.448657099</v>
      </c>
      <c r="H19" s="12">
        <v>9.5</v>
      </c>
      <c r="I19" s="13">
        <f t="shared" si="2"/>
        <v>7.051342901</v>
      </c>
      <c r="J19" s="14">
        <f t="shared" si="3"/>
        <v>0.7422466211</v>
      </c>
      <c r="K19" s="3">
        <v>57.0</v>
      </c>
      <c r="L19" s="15">
        <v>17.0</v>
      </c>
      <c r="M19" s="3">
        <f t="shared" si="4"/>
        <v>74</v>
      </c>
      <c r="N19" s="16">
        <f t="shared" si="5"/>
        <v>703</v>
      </c>
      <c r="O19" s="16">
        <f t="shared" si="6"/>
        <v>181.2006253</v>
      </c>
    </row>
    <row r="20">
      <c r="A20" s="17">
        <f t="shared" si="7"/>
        <v>45320</v>
      </c>
      <c r="B20" s="4" t="s">
        <v>8</v>
      </c>
      <c r="C20" s="12">
        <f>(Recipes!$C$6*'Ingredients (£kg)'!B6)+(Recipes!$C$7*'Ingredients (£kg)'!C6)+(Recipes!$C$8*'Ingredients (£kg)'!E6)+(Recipes!$C$9*'Ingredients (£kg)'!G6)</f>
        <v>2.009114253</v>
      </c>
      <c r="D20" s="4">
        <v>0.25</v>
      </c>
      <c r="E20" s="4">
        <v>0.1</v>
      </c>
      <c r="F20" s="4">
        <v>0.1</v>
      </c>
      <c r="G20" s="13">
        <f t="shared" si="1"/>
        <v>2.459114253</v>
      </c>
      <c r="H20" s="12">
        <v>9.5</v>
      </c>
      <c r="I20" s="13">
        <f t="shared" si="2"/>
        <v>7.040885747</v>
      </c>
      <c r="J20" s="14">
        <f t="shared" si="3"/>
        <v>0.7411458681</v>
      </c>
      <c r="K20" s="3">
        <v>72.0</v>
      </c>
      <c r="L20" s="15">
        <v>130.0</v>
      </c>
      <c r="M20" s="3">
        <f t="shared" si="4"/>
        <v>202</v>
      </c>
      <c r="N20" s="16">
        <f t="shared" si="5"/>
        <v>1919</v>
      </c>
      <c r="O20" s="16">
        <f t="shared" si="6"/>
        <v>496.7410791</v>
      </c>
    </row>
    <row r="21">
      <c r="A21" s="17">
        <f t="shared" si="7"/>
        <v>45327</v>
      </c>
      <c r="B21" s="4" t="s">
        <v>8</v>
      </c>
      <c r="C21" s="12">
        <f>(Recipes!$C$6*'Ingredients (£kg)'!B7)+(Recipes!$C$7*'Ingredients (£kg)'!C7)+(Recipes!$C$8*'Ingredients (£kg)'!E7)+(Recipes!$C$9*'Ingredients (£kg)'!G7)</f>
        <v>2.019632767</v>
      </c>
      <c r="D21" s="4">
        <v>0.25</v>
      </c>
      <c r="E21" s="4">
        <v>0.1</v>
      </c>
      <c r="F21" s="4">
        <v>0.1</v>
      </c>
      <c r="G21" s="13">
        <f t="shared" si="1"/>
        <v>2.469632767</v>
      </c>
      <c r="H21" s="12">
        <v>9.5</v>
      </c>
      <c r="I21" s="13">
        <f t="shared" si="2"/>
        <v>7.030367233</v>
      </c>
      <c r="J21" s="14">
        <f t="shared" si="3"/>
        <v>0.7400386561</v>
      </c>
      <c r="K21" s="3">
        <v>122.0</v>
      </c>
      <c r="L21" s="15">
        <v>165.0</v>
      </c>
      <c r="M21" s="3">
        <f t="shared" si="4"/>
        <v>287</v>
      </c>
      <c r="N21" s="16">
        <f t="shared" si="5"/>
        <v>2726.5</v>
      </c>
      <c r="O21" s="16">
        <f t="shared" si="6"/>
        <v>708.7846043</v>
      </c>
    </row>
    <row r="22">
      <c r="A22" s="17">
        <f t="shared" si="7"/>
        <v>45334</v>
      </c>
      <c r="B22" s="4" t="s">
        <v>8</v>
      </c>
      <c r="C22" s="12">
        <f>(Recipes!$C$6*'Ingredients (£kg)'!B8)+(Recipes!$C$7*'Ingredients (£kg)'!C8)+(Recipes!$C$8*'Ingredients (£kg)'!E8)+(Recipes!$C$9*'Ingredients (£kg)'!G8)</f>
        <v>2.030213026</v>
      </c>
      <c r="D22" s="4">
        <v>0.25</v>
      </c>
      <c r="E22" s="4">
        <v>0.1</v>
      </c>
      <c r="F22" s="4">
        <v>0.1</v>
      </c>
      <c r="G22" s="13">
        <f t="shared" si="1"/>
        <v>2.480213026</v>
      </c>
      <c r="H22" s="12">
        <v>9.5</v>
      </c>
      <c r="I22" s="13">
        <f t="shared" si="2"/>
        <v>7.019786974</v>
      </c>
      <c r="J22" s="14">
        <f t="shared" si="3"/>
        <v>0.7389249447</v>
      </c>
      <c r="K22" s="3">
        <v>79.0</v>
      </c>
      <c r="L22" s="15">
        <v>13.0</v>
      </c>
      <c r="M22" s="3">
        <f t="shared" si="4"/>
        <v>92</v>
      </c>
      <c r="N22" s="16">
        <f t="shared" si="5"/>
        <v>874</v>
      </c>
      <c r="O22" s="16">
        <f t="shared" si="6"/>
        <v>228.1795984</v>
      </c>
    </row>
    <row r="23">
      <c r="A23" s="17">
        <f t="shared" si="7"/>
        <v>45341</v>
      </c>
      <c r="B23" s="4" t="s">
        <v>8</v>
      </c>
      <c r="C23" s="12">
        <f>(Recipes!$C$6*'Ingredients (£kg)'!B9)+(Recipes!$C$7*'Ingredients (£kg)'!C9)+(Recipes!$C$8*'Ingredients (£kg)'!E9)+(Recipes!$C$9*'Ingredients (£kg)'!G9)</f>
        <v>2.040855414</v>
      </c>
      <c r="D23" s="4">
        <v>0.25</v>
      </c>
      <c r="E23" s="4">
        <v>0.1</v>
      </c>
      <c r="F23" s="4">
        <v>0.1</v>
      </c>
      <c r="G23" s="13">
        <f t="shared" si="1"/>
        <v>2.490855414</v>
      </c>
      <c r="H23" s="12">
        <v>9.5</v>
      </c>
      <c r="I23" s="13">
        <f t="shared" si="2"/>
        <v>7.009144586</v>
      </c>
      <c r="J23" s="14">
        <f t="shared" si="3"/>
        <v>0.7378046933</v>
      </c>
      <c r="K23" s="3">
        <v>131.0</v>
      </c>
      <c r="L23" s="15">
        <v>57.0</v>
      </c>
      <c r="M23" s="3">
        <f t="shared" si="4"/>
        <v>188</v>
      </c>
      <c r="N23" s="16">
        <f t="shared" si="5"/>
        <v>1786</v>
      </c>
      <c r="O23" s="16">
        <f t="shared" si="6"/>
        <v>468.2808178</v>
      </c>
    </row>
    <row r="24">
      <c r="A24" s="17">
        <f t="shared" si="7"/>
        <v>45348</v>
      </c>
      <c r="B24" s="4" t="s">
        <v>8</v>
      </c>
      <c r="C24" s="12">
        <f>(Recipes!$C$6*'Ingredients (£kg)'!B10)+(Recipes!$C$7*'Ingredients (£kg)'!C10)+(Recipes!$C$8*'Ingredients (£kg)'!E10)+(Recipes!$C$9*'Ingredients (£kg)'!G10)</f>
        <v>2.051560321</v>
      </c>
      <c r="D24" s="4">
        <v>0.25</v>
      </c>
      <c r="E24" s="4">
        <v>0.1</v>
      </c>
      <c r="F24" s="4">
        <v>0.1</v>
      </c>
      <c r="G24" s="13">
        <f t="shared" si="1"/>
        <v>2.501560321</v>
      </c>
      <c r="H24" s="12">
        <v>9.5</v>
      </c>
      <c r="I24" s="13">
        <f t="shared" si="2"/>
        <v>6.998439679</v>
      </c>
      <c r="J24" s="14">
        <f t="shared" si="3"/>
        <v>0.7366778609</v>
      </c>
      <c r="K24" s="3">
        <v>105.0</v>
      </c>
      <c r="L24" s="15">
        <v>127.0</v>
      </c>
      <c r="M24" s="3">
        <f t="shared" si="4"/>
        <v>232</v>
      </c>
      <c r="N24" s="16">
        <f t="shared" si="5"/>
        <v>2204</v>
      </c>
      <c r="O24" s="16">
        <f t="shared" si="6"/>
        <v>580.3619945</v>
      </c>
    </row>
    <row r="25">
      <c r="A25" s="17">
        <f t="shared" si="7"/>
        <v>45355</v>
      </c>
      <c r="B25" s="4" t="s">
        <v>8</v>
      </c>
      <c r="C25" s="12">
        <f>(Recipes!$C$6*'Ingredients (£kg)'!B11)+(Recipes!$C$7*'Ingredients (£kg)'!C11)+(Recipes!$C$8*'Ingredients (£kg)'!E11)+(Recipes!$C$9*'Ingredients (£kg)'!G11)</f>
        <v>2.062328139</v>
      </c>
      <c r="D25" s="4">
        <v>0.25</v>
      </c>
      <c r="E25" s="4">
        <v>0.1</v>
      </c>
      <c r="F25" s="4">
        <v>0.1</v>
      </c>
      <c r="G25" s="13">
        <f t="shared" si="1"/>
        <v>2.512328139</v>
      </c>
      <c r="H25" s="12">
        <v>9.5</v>
      </c>
      <c r="I25" s="13">
        <f t="shared" si="2"/>
        <v>6.987671861</v>
      </c>
      <c r="J25" s="14">
        <f t="shared" si="3"/>
        <v>0.7355444065</v>
      </c>
      <c r="K25" s="3">
        <v>24.0</v>
      </c>
      <c r="L25" s="15">
        <v>62.0</v>
      </c>
      <c r="M25" s="3">
        <f t="shared" si="4"/>
        <v>86</v>
      </c>
      <c r="N25" s="16">
        <f t="shared" si="5"/>
        <v>817</v>
      </c>
      <c r="O25" s="16">
        <f t="shared" si="6"/>
        <v>216.0602199</v>
      </c>
    </row>
    <row r="26">
      <c r="A26" s="17">
        <f t="shared" si="7"/>
        <v>45362</v>
      </c>
      <c r="B26" s="4" t="s">
        <v>8</v>
      </c>
      <c r="C26" s="12">
        <f>(Recipes!$C$6*'Ingredients (£kg)'!B12)+(Recipes!$C$7*'Ingredients (£kg)'!C12)+(Recipes!$C$8*'Ingredients (£kg)'!E12)+(Recipes!$C$9*'Ingredients (£kg)'!G12)</f>
        <v>2.07315926</v>
      </c>
      <c r="D26" s="4">
        <v>0.25</v>
      </c>
      <c r="E26" s="4">
        <v>0.1</v>
      </c>
      <c r="F26" s="4">
        <v>0.1</v>
      </c>
      <c r="G26" s="13">
        <f t="shared" si="1"/>
        <v>2.52315926</v>
      </c>
      <c r="H26" s="12">
        <v>9.5</v>
      </c>
      <c r="I26" s="13">
        <f t="shared" si="2"/>
        <v>6.97684074</v>
      </c>
      <c r="J26" s="14">
        <f t="shared" si="3"/>
        <v>0.7344042884</v>
      </c>
      <c r="K26" s="3">
        <v>111.0</v>
      </c>
      <c r="L26" s="15">
        <v>25.0</v>
      </c>
      <c r="M26" s="3">
        <f t="shared" si="4"/>
        <v>136</v>
      </c>
      <c r="N26" s="16">
        <f t="shared" si="5"/>
        <v>1292</v>
      </c>
      <c r="O26" s="16">
        <f t="shared" si="6"/>
        <v>343.1496594</v>
      </c>
    </row>
    <row r="27">
      <c r="A27" s="17">
        <f t="shared" si="7"/>
        <v>45369</v>
      </c>
      <c r="B27" s="4" t="s">
        <v>8</v>
      </c>
      <c r="C27" s="12">
        <f>(Recipes!$C$6*'Ingredients (£kg)'!B13)+(Recipes!$C$7*'Ingredients (£kg)'!C13)+(Recipes!$C$8*'Ingredients (£kg)'!E13)+(Recipes!$C$9*'Ingredients (£kg)'!G13)</f>
        <v>2.084054082</v>
      </c>
      <c r="D27" s="4">
        <v>0.25</v>
      </c>
      <c r="E27" s="4">
        <v>0.1</v>
      </c>
      <c r="F27" s="4">
        <v>0.1</v>
      </c>
      <c r="G27" s="13">
        <f t="shared" si="1"/>
        <v>2.534054082</v>
      </c>
      <c r="H27" s="12">
        <v>9.5</v>
      </c>
      <c r="I27" s="13">
        <f t="shared" si="2"/>
        <v>6.965945918</v>
      </c>
      <c r="J27" s="14">
        <f t="shared" si="3"/>
        <v>0.733257465</v>
      </c>
      <c r="K27" s="3">
        <v>46.0</v>
      </c>
      <c r="L27" s="15">
        <v>61.0</v>
      </c>
      <c r="M27" s="3">
        <f t="shared" si="4"/>
        <v>107</v>
      </c>
      <c r="N27" s="16">
        <f t="shared" si="5"/>
        <v>1016.5</v>
      </c>
      <c r="O27" s="16">
        <f t="shared" si="6"/>
        <v>271.1437868</v>
      </c>
    </row>
    <row r="28">
      <c r="A28" s="17">
        <f t="shared" si="7"/>
        <v>45376</v>
      </c>
      <c r="B28" s="4" t="s">
        <v>8</v>
      </c>
      <c r="C28" s="12">
        <f>(Recipes!$C$6*'Ingredients (£kg)'!B14)+(Recipes!$C$7*'Ingredients (£kg)'!C14)+(Recipes!$C$8*'Ingredients (£kg)'!E14)+(Recipes!$C$9*'Ingredients (£kg)'!G14)</f>
        <v>2.095013004</v>
      </c>
      <c r="D28" s="4">
        <v>0.25</v>
      </c>
      <c r="E28" s="4">
        <v>0.1</v>
      </c>
      <c r="F28" s="4">
        <v>0.1</v>
      </c>
      <c r="G28" s="13">
        <f t="shared" si="1"/>
        <v>2.545013004</v>
      </c>
      <c r="H28" s="12">
        <v>9.5</v>
      </c>
      <c r="I28" s="13">
        <f t="shared" si="2"/>
        <v>6.954986996</v>
      </c>
      <c r="J28" s="14">
        <f t="shared" si="3"/>
        <v>0.7321038943</v>
      </c>
      <c r="K28" s="3">
        <v>142.0</v>
      </c>
      <c r="L28" s="15">
        <v>111.0</v>
      </c>
      <c r="M28" s="3">
        <f t="shared" si="4"/>
        <v>253</v>
      </c>
      <c r="N28" s="16">
        <f t="shared" si="5"/>
        <v>2403.5</v>
      </c>
      <c r="O28" s="16">
        <f t="shared" si="6"/>
        <v>643.8882901</v>
      </c>
    </row>
    <row r="29">
      <c r="A29" s="17">
        <f t="shared" si="7"/>
        <v>45383</v>
      </c>
      <c r="B29" s="4" t="s">
        <v>8</v>
      </c>
      <c r="C29" s="12">
        <f>(Recipes!$C$6*'Ingredients (£kg)'!B15)+(Recipes!$C$7*'Ingredients (£kg)'!C15)+(Recipes!$C$8*'Ingredients (£kg)'!E15)+(Recipes!$C$9*'Ingredients (£kg)'!G15)</f>
        <v>2.106036428</v>
      </c>
      <c r="D29" s="4">
        <v>0.25</v>
      </c>
      <c r="E29" s="4">
        <v>0.1</v>
      </c>
      <c r="F29" s="4">
        <v>0.1</v>
      </c>
      <c r="G29" s="13">
        <f t="shared" si="1"/>
        <v>2.556036428</v>
      </c>
      <c r="H29" s="12">
        <v>9.5</v>
      </c>
      <c r="I29" s="13">
        <f t="shared" si="2"/>
        <v>6.943963572</v>
      </c>
      <c r="J29" s="14">
        <f t="shared" si="3"/>
        <v>0.7309435339</v>
      </c>
      <c r="K29" s="3">
        <v>38.0</v>
      </c>
      <c r="L29" s="15">
        <v>79.0</v>
      </c>
      <c r="M29" s="3">
        <f t="shared" si="4"/>
        <v>117</v>
      </c>
      <c r="N29" s="16">
        <f t="shared" si="5"/>
        <v>1111.5</v>
      </c>
      <c r="O29" s="16">
        <f t="shared" si="6"/>
        <v>299.0562621</v>
      </c>
    </row>
    <row r="30">
      <c r="A30" s="17">
        <v>45292.0</v>
      </c>
      <c r="B30" s="4" t="s">
        <v>9</v>
      </c>
      <c r="C30" s="12">
        <f>(Recipes!$C$10*'Ingredients (£kg)'!B2)+(Recipes!$C$11*'Ingredients (£kg)'!C2)+(Recipes!$C$12*'Ingredients (£kg)'!E2)+(Recipes!$C$13*'Ingredients (£kg)'!H2)+(Recipes!$C$14*'Ingredients (£kg)'!I2)+(Recipes!$C$15*'Ingredients (£kg)'!J2)</f>
        <v>0.75965</v>
      </c>
      <c r="D30" s="4">
        <v>0.25</v>
      </c>
      <c r="E30" s="4">
        <v>0.1</v>
      </c>
      <c r="F30" s="4">
        <v>0.1</v>
      </c>
      <c r="G30" s="13">
        <f t="shared" si="1"/>
        <v>1.20965</v>
      </c>
      <c r="H30" s="12">
        <v>9.0</v>
      </c>
      <c r="I30" s="13">
        <f t="shared" si="2"/>
        <v>7.79035</v>
      </c>
      <c r="J30" s="14">
        <f t="shared" si="3"/>
        <v>0.8655944444</v>
      </c>
      <c r="K30" s="3">
        <v>59.0</v>
      </c>
      <c r="L30" s="15">
        <v>94.0</v>
      </c>
      <c r="M30" s="3">
        <f t="shared" si="4"/>
        <v>153</v>
      </c>
      <c r="N30" s="16">
        <f t="shared" si="5"/>
        <v>1377</v>
      </c>
      <c r="O30" s="16">
        <f t="shared" si="6"/>
        <v>185.07645</v>
      </c>
    </row>
    <row r="31">
      <c r="A31" s="17">
        <f t="shared" ref="A31:A43" si="8">A30+7</f>
        <v>45299</v>
      </c>
      <c r="B31" s="4" t="s">
        <v>9</v>
      </c>
      <c r="C31" s="12">
        <f>(Recipes!$C$10*'Ingredients (£kg)'!B3)+(Recipes!$C$11*'Ingredients (£kg)'!C3)+(Recipes!$C$12*'Ingredients (£kg)'!E3)+(Recipes!$C$13*'Ingredients (£kg)'!H3)+(Recipes!$C$14*'Ingredients (£kg)'!I3)+(Recipes!$C$15*'Ingredients (£kg)'!J3)</f>
        <v>0.76277175</v>
      </c>
      <c r="D31" s="4">
        <v>0.25</v>
      </c>
      <c r="E31" s="4">
        <v>0.1</v>
      </c>
      <c r="F31" s="4">
        <v>0.1</v>
      </c>
      <c r="G31" s="13">
        <f t="shared" si="1"/>
        <v>1.21277175</v>
      </c>
      <c r="H31" s="12">
        <v>9.0</v>
      </c>
      <c r="I31" s="13">
        <f t="shared" si="2"/>
        <v>7.78722825</v>
      </c>
      <c r="J31" s="14">
        <f t="shared" si="3"/>
        <v>0.8652475833</v>
      </c>
      <c r="K31" s="3">
        <v>13.0</v>
      </c>
      <c r="L31" s="15">
        <v>123.0</v>
      </c>
      <c r="M31" s="3">
        <f t="shared" si="4"/>
        <v>136</v>
      </c>
      <c r="N31" s="16">
        <f t="shared" si="5"/>
        <v>1224</v>
      </c>
      <c r="O31" s="16">
        <f t="shared" si="6"/>
        <v>164.936958</v>
      </c>
    </row>
    <row r="32">
      <c r="A32" s="17">
        <f t="shared" si="8"/>
        <v>45306</v>
      </c>
      <c r="B32" s="4" t="s">
        <v>9</v>
      </c>
      <c r="C32" s="12">
        <f>(Recipes!$C$10*'Ingredients (£kg)'!B4)+(Recipes!$C$11*'Ingredients (£kg)'!C4)+(Recipes!$C$12*'Ingredients (£kg)'!E4)+(Recipes!$C$13*'Ingredients (£kg)'!H4)+(Recipes!$C$14*'Ingredients (£kg)'!I4)+(Recipes!$C$15*'Ingredients (£kg)'!J4)</f>
        <v>0.7659207116</v>
      </c>
      <c r="D32" s="4">
        <v>0.25</v>
      </c>
      <c r="E32" s="4">
        <v>0.1</v>
      </c>
      <c r="F32" s="4">
        <v>0.1</v>
      </c>
      <c r="G32" s="13">
        <f t="shared" si="1"/>
        <v>1.215920712</v>
      </c>
      <c r="H32" s="12">
        <v>9.0</v>
      </c>
      <c r="I32" s="13">
        <f t="shared" si="2"/>
        <v>7.784079288</v>
      </c>
      <c r="J32" s="14">
        <f t="shared" si="3"/>
        <v>0.8648976987</v>
      </c>
      <c r="K32" s="3">
        <v>199.0</v>
      </c>
      <c r="L32" s="15">
        <v>59.0</v>
      </c>
      <c r="M32" s="3">
        <f t="shared" si="4"/>
        <v>258</v>
      </c>
      <c r="N32" s="16">
        <f t="shared" si="5"/>
        <v>2322</v>
      </c>
      <c r="O32" s="16">
        <f t="shared" si="6"/>
        <v>313.7075436</v>
      </c>
    </row>
    <row r="33">
      <c r="A33" s="17">
        <f t="shared" si="8"/>
        <v>45313</v>
      </c>
      <c r="B33" s="4" t="s">
        <v>9</v>
      </c>
      <c r="C33" s="12">
        <f>(Recipes!$C$10*'Ingredients (£kg)'!B5)+(Recipes!$C$11*'Ingredients (£kg)'!C5)+(Recipes!$C$12*'Ingredients (£kg)'!E5)+(Recipes!$C$13*'Ingredients (£kg)'!H5)+(Recipes!$C$14*'Ingredients (£kg)'!I5)+(Recipes!$C$15*'Ingredients (£kg)'!J5)</f>
        <v>0.7690970761</v>
      </c>
      <c r="D33" s="4">
        <v>0.25</v>
      </c>
      <c r="E33" s="4">
        <v>0.1</v>
      </c>
      <c r="F33" s="4">
        <v>0.1</v>
      </c>
      <c r="G33" s="13">
        <f t="shared" si="1"/>
        <v>1.219097076</v>
      </c>
      <c r="H33" s="12">
        <v>9.0</v>
      </c>
      <c r="I33" s="13">
        <f t="shared" si="2"/>
        <v>7.780902924</v>
      </c>
      <c r="J33" s="14">
        <f t="shared" si="3"/>
        <v>0.8645447693</v>
      </c>
      <c r="K33" s="3">
        <v>147.0</v>
      </c>
      <c r="L33" s="15">
        <v>94.0</v>
      </c>
      <c r="M33" s="3">
        <f t="shared" si="4"/>
        <v>241</v>
      </c>
      <c r="N33" s="16">
        <f t="shared" si="5"/>
        <v>2169</v>
      </c>
      <c r="O33" s="16">
        <f t="shared" si="6"/>
        <v>293.8023953</v>
      </c>
    </row>
    <row r="34">
      <c r="A34" s="17">
        <f t="shared" si="8"/>
        <v>45320</v>
      </c>
      <c r="B34" s="4" t="s">
        <v>9</v>
      </c>
      <c r="C34" s="12">
        <f>(Recipes!$C$10*'Ingredients (£kg)'!B6)+(Recipes!$C$11*'Ingredients (£kg)'!C6)+(Recipes!$C$12*'Ingredients (£kg)'!E6)+(Recipes!$C$13*'Ingredients (£kg)'!H6)+(Recipes!$C$14*'Ingredients (£kg)'!I6)+(Recipes!$C$15*'Ingredients (£kg)'!J6)</f>
        <v>0.7723010368</v>
      </c>
      <c r="D34" s="4">
        <v>0.25</v>
      </c>
      <c r="E34" s="4">
        <v>0.1</v>
      </c>
      <c r="F34" s="4">
        <v>0.1</v>
      </c>
      <c r="G34" s="13">
        <f t="shared" si="1"/>
        <v>1.222301037</v>
      </c>
      <c r="H34" s="12">
        <v>9.0</v>
      </c>
      <c r="I34" s="13">
        <f t="shared" si="2"/>
        <v>7.777698963</v>
      </c>
      <c r="J34" s="14">
        <f t="shared" si="3"/>
        <v>0.8641887737</v>
      </c>
      <c r="K34" s="3">
        <v>160.0</v>
      </c>
      <c r="L34" s="15">
        <v>70.0</v>
      </c>
      <c r="M34" s="3">
        <f t="shared" si="4"/>
        <v>230</v>
      </c>
      <c r="N34" s="16">
        <f t="shared" si="5"/>
        <v>2070</v>
      </c>
      <c r="O34" s="16">
        <f t="shared" si="6"/>
        <v>281.1292385</v>
      </c>
    </row>
    <row r="35">
      <c r="A35" s="17">
        <f t="shared" si="8"/>
        <v>45327</v>
      </c>
      <c r="B35" s="4" t="s">
        <v>9</v>
      </c>
      <c r="C35" s="12">
        <f>(Recipes!$C$10*'Ingredients (£kg)'!B7)+(Recipes!$C$11*'Ingredients (£kg)'!C7)+(Recipes!$C$12*'Ingredients (£kg)'!E7)+(Recipes!$C$13*'Ingredients (£kg)'!H7)+(Recipes!$C$14*'Ingredients (£kg)'!I7)+(Recipes!$C$15*'Ingredients (£kg)'!J7)</f>
        <v>0.7755327885</v>
      </c>
      <c r="D35" s="4">
        <v>0.25</v>
      </c>
      <c r="E35" s="4">
        <v>0.1</v>
      </c>
      <c r="F35" s="4">
        <v>0.1</v>
      </c>
      <c r="G35" s="13">
        <f t="shared" si="1"/>
        <v>1.225532789</v>
      </c>
      <c r="H35" s="12">
        <v>9.0</v>
      </c>
      <c r="I35" s="13">
        <f t="shared" si="2"/>
        <v>7.774467211</v>
      </c>
      <c r="J35" s="14">
        <f t="shared" si="3"/>
        <v>0.8638296902</v>
      </c>
      <c r="K35" s="3">
        <v>11.0</v>
      </c>
      <c r="L35" s="15">
        <v>99.0</v>
      </c>
      <c r="M35" s="3">
        <f t="shared" si="4"/>
        <v>110</v>
      </c>
      <c r="N35" s="16">
        <f t="shared" si="5"/>
        <v>990</v>
      </c>
      <c r="O35" s="16">
        <f t="shared" si="6"/>
        <v>134.8086067</v>
      </c>
    </row>
    <row r="36">
      <c r="A36" s="17">
        <f t="shared" si="8"/>
        <v>45334</v>
      </c>
      <c r="B36" s="4" t="s">
        <v>9</v>
      </c>
      <c r="C36" s="12">
        <f>(Recipes!$C$10*'Ingredients (£kg)'!B8)+(Recipes!$C$11*'Ingredients (£kg)'!C8)+(Recipes!$C$12*'Ingredients (£kg)'!E8)+(Recipes!$C$13*'Ingredients (£kg)'!H8)+(Recipes!$C$14*'Ingredients (£kg)'!I8)+(Recipes!$C$15*'Ingredients (£kg)'!J8)</f>
        <v>0.7787925278</v>
      </c>
      <c r="D36" s="4">
        <v>0.25</v>
      </c>
      <c r="E36" s="4">
        <v>0.1</v>
      </c>
      <c r="F36" s="4">
        <v>0.1</v>
      </c>
      <c r="G36" s="13">
        <f t="shared" si="1"/>
        <v>1.228792528</v>
      </c>
      <c r="H36" s="12">
        <v>9.0</v>
      </c>
      <c r="I36" s="13">
        <f t="shared" si="2"/>
        <v>7.771207472</v>
      </c>
      <c r="J36" s="14">
        <f t="shared" si="3"/>
        <v>0.8634674969</v>
      </c>
      <c r="K36" s="3">
        <v>125.0</v>
      </c>
      <c r="L36" s="15">
        <v>127.0</v>
      </c>
      <c r="M36" s="3">
        <f t="shared" si="4"/>
        <v>252</v>
      </c>
      <c r="N36" s="16">
        <f t="shared" si="5"/>
        <v>2268</v>
      </c>
      <c r="O36" s="16">
        <f t="shared" si="6"/>
        <v>309.655717</v>
      </c>
    </row>
    <row r="37">
      <c r="A37" s="17">
        <f t="shared" si="8"/>
        <v>45341</v>
      </c>
      <c r="B37" s="4" t="s">
        <v>9</v>
      </c>
      <c r="C37" s="12">
        <f>(Recipes!$C$10*'Ingredients (£kg)'!B9)+(Recipes!$C$11*'Ingredients (£kg)'!C9)+(Recipes!$C$12*'Ingredients (£kg)'!E9)+(Recipes!$C$13*'Ingredients (£kg)'!H9)+(Recipes!$C$14*'Ingredients (£kg)'!I9)+(Recipes!$C$15*'Ingredients (£kg)'!J9)</f>
        <v>0.7820804527</v>
      </c>
      <c r="D37" s="4">
        <v>0.25</v>
      </c>
      <c r="E37" s="4">
        <v>0.1</v>
      </c>
      <c r="F37" s="4">
        <v>0.1</v>
      </c>
      <c r="G37" s="13">
        <f t="shared" si="1"/>
        <v>1.232080453</v>
      </c>
      <c r="H37" s="12">
        <v>9.0</v>
      </c>
      <c r="I37" s="13">
        <f t="shared" si="2"/>
        <v>7.767919547</v>
      </c>
      <c r="J37" s="14">
        <f t="shared" si="3"/>
        <v>0.8631021719</v>
      </c>
      <c r="K37" s="3">
        <v>144.0</v>
      </c>
      <c r="L37" s="15">
        <v>24.0</v>
      </c>
      <c r="M37" s="3">
        <f t="shared" si="4"/>
        <v>168</v>
      </c>
      <c r="N37" s="16">
        <f t="shared" si="5"/>
        <v>1512</v>
      </c>
      <c r="O37" s="16">
        <f t="shared" si="6"/>
        <v>206.9895161</v>
      </c>
    </row>
    <row r="38">
      <c r="A38" s="17">
        <f t="shared" si="8"/>
        <v>45348</v>
      </c>
      <c r="B38" s="4" t="s">
        <v>9</v>
      </c>
      <c r="C38" s="12">
        <f>(Recipes!$C$10*'Ingredients (£kg)'!B10)+(Recipes!$C$11*'Ingredients (£kg)'!C10)+(Recipes!$C$12*'Ingredients (£kg)'!E10)+(Recipes!$C$13*'Ingredients (£kg)'!H10)+(Recipes!$C$14*'Ingredients (£kg)'!I10)+(Recipes!$C$15*'Ingredients (£kg)'!J10)</f>
        <v>0.7853967634</v>
      </c>
      <c r="D38" s="4">
        <v>0.25</v>
      </c>
      <c r="E38" s="4">
        <v>0.1</v>
      </c>
      <c r="F38" s="4">
        <v>0.1</v>
      </c>
      <c r="G38" s="13">
        <f t="shared" si="1"/>
        <v>1.235396763</v>
      </c>
      <c r="H38" s="12">
        <v>9.0</v>
      </c>
      <c r="I38" s="13">
        <f t="shared" si="2"/>
        <v>7.764603237</v>
      </c>
      <c r="J38" s="14">
        <f t="shared" si="3"/>
        <v>0.862733693</v>
      </c>
      <c r="K38" s="3">
        <v>3.0</v>
      </c>
      <c r="L38" s="15">
        <v>148.0</v>
      </c>
      <c r="M38" s="3">
        <f t="shared" si="4"/>
        <v>151</v>
      </c>
      <c r="N38" s="16">
        <f t="shared" si="5"/>
        <v>1359</v>
      </c>
      <c r="O38" s="16">
        <f t="shared" si="6"/>
        <v>186.5449113</v>
      </c>
    </row>
    <row r="39">
      <c r="A39" s="17">
        <f t="shared" si="8"/>
        <v>45355</v>
      </c>
      <c r="B39" s="4" t="s">
        <v>9</v>
      </c>
      <c r="C39" s="12">
        <f>(Recipes!$C$10*'Ingredients (£kg)'!B11)+(Recipes!$C$11*'Ingredients (£kg)'!C11)+(Recipes!$C$12*'Ingredients (£kg)'!E11)+(Recipes!$C$13*'Ingredients (£kg)'!H11)+(Recipes!$C$14*'Ingredients (£kg)'!I11)+(Recipes!$C$15*'Ingredients (£kg)'!J11)</f>
        <v>0.7887416615</v>
      </c>
      <c r="D39" s="4">
        <v>0.25</v>
      </c>
      <c r="E39" s="4">
        <v>0.1</v>
      </c>
      <c r="F39" s="4">
        <v>0.1</v>
      </c>
      <c r="G39" s="13">
        <f t="shared" si="1"/>
        <v>1.238741662</v>
      </c>
      <c r="H39" s="12">
        <v>9.0</v>
      </c>
      <c r="I39" s="13">
        <f t="shared" si="2"/>
        <v>7.761258338</v>
      </c>
      <c r="J39" s="14">
        <f t="shared" si="3"/>
        <v>0.8623620376</v>
      </c>
      <c r="K39" s="3">
        <v>80.0</v>
      </c>
      <c r="L39" s="15">
        <v>11.0</v>
      </c>
      <c r="M39" s="3">
        <f t="shared" si="4"/>
        <v>91</v>
      </c>
      <c r="N39" s="16">
        <f t="shared" si="5"/>
        <v>819</v>
      </c>
      <c r="O39" s="16">
        <f t="shared" si="6"/>
        <v>112.7254912</v>
      </c>
    </row>
    <row r="40">
      <c r="A40" s="17">
        <f t="shared" si="8"/>
        <v>45362</v>
      </c>
      <c r="B40" s="4" t="s">
        <v>9</v>
      </c>
      <c r="C40" s="12">
        <f>(Recipes!$C$10*'Ingredients (£kg)'!B12)+(Recipes!$C$11*'Ingredients (£kg)'!C12)+(Recipes!$C$12*'Ingredients (£kg)'!E12)+(Recipes!$C$13*'Ingredients (£kg)'!H12)+(Recipes!$C$14*'Ingredients (£kg)'!I12)+(Recipes!$C$15*'Ingredients (£kg)'!J12)</f>
        <v>0.7921153505</v>
      </c>
      <c r="D40" s="4">
        <v>0.25</v>
      </c>
      <c r="E40" s="4">
        <v>0.1</v>
      </c>
      <c r="F40" s="4">
        <v>0.1</v>
      </c>
      <c r="G40" s="13">
        <f t="shared" si="1"/>
        <v>1.242115351</v>
      </c>
      <c r="H40" s="12">
        <v>9.0</v>
      </c>
      <c r="I40" s="13">
        <f t="shared" si="2"/>
        <v>7.757884649</v>
      </c>
      <c r="J40" s="14">
        <f t="shared" si="3"/>
        <v>0.8619871833</v>
      </c>
      <c r="K40" s="3">
        <v>160.0</v>
      </c>
      <c r="L40" s="15">
        <v>48.0</v>
      </c>
      <c r="M40" s="3">
        <f t="shared" si="4"/>
        <v>208</v>
      </c>
      <c r="N40" s="16">
        <f t="shared" si="5"/>
        <v>1872</v>
      </c>
      <c r="O40" s="16">
        <f t="shared" si="6"/>
        <v>258.3599929</v>
      </c>
    </row>
    <row r="41">
      <c r="A41" s="17">
        <f t="shared" si="8"/>
        <v>45369</v>
      </c>
      <c r="B41" s="4" t="s">
        <v>9</v>
      </c>
      <c r="C41" s="12">
        <f>(Recipes!$C$10*'Ingredients (£kg)'!B13)+(Recipes!$C$11*'Ingredients (£kg)'!C13)+(Recipes!$C$12*'Ingredients (£kg)'!E13)+(Recipes!$C$13*'Ingredients (£kg)'!H13)+(Recipes!$C$14*'Ingredients (£kg)'!I13)+(Recipes!$C$15*'Ingredients (£kg)'!J13)</f>
        <v>0.7955180356</v>
      </c>
      <c r="D41" s="4">
        <v>0.25</v>
      </c>
      <c r="E41" s="4">
        <v>0.1</v>
      </c>
      <c r="F41" s="4">
        <v>0.1</v>
      </c>
      <c r="G41" s="13">
        <f t="shared" si="1"/>
        <v>1.245518036</v>
      </c>
      <c r="H41" s="12">
        <v>9.0</v>
      </c>
      <c r="I41" s="13">
        <f t="shared" si="2"/>
        <v>7.754481964</v>
      </c>
      <c r="J41" s="14">
        <f t="shared" si="3"/>
        <v>0.8616091072</v>
      </c>
      <c r="K41" s="3">
        <v>88.0</v>
      </c>
      <c r="L41" s="15">
        <v>148.0</v>
      </c>
      <c r="M41" s="3">
        <f t="shared" si="4"/>
        <v>236</v>
      </c>
      <c r="N41" s="16">
        <f t="shared" si="5"/>
        <v>2124</v>
      </c>
      <c r="O41" s="16">
        <f t="shared" si="6"/>
        <v>293.9422564</v>
      </c>
    </row>
    <row r="42">
      <c r="A42" s="17">
        <f t="shared" si="8"/>
        <v>45376</v>
      </c>
      <c r="B42" s="4" t="s">
        <v>9</v>
      </c>
      <c r="C42" s="12">
        <f>(Recipes!$C$10*'Ingredients (£kg)'!B14)+(Recipes!$C$11*'Ingredients (£kg)'!C14)+(Recipes!$C$12*'Ingredients (£kg)'!E14)+(Recipes!$C$13*'Ingredients (£kg)'!H14)+(Recipes!$C$14*'Ingredients (£kg)'!I14)+(Recipes!$C$15*'Ingredients (£kg)'!J14)</f>
        <v>0.7989499238</v>
      </c>
      <c r="D42" s="4">
        <v>0.25</v>
      </c>
      <c r="E42" s="4">
        <v>0.1</v>
      </c>
      <c r="F42" s="4">
        <v>0.1</v>
      </c>
      <c r="G42" s="13">
        <f t="shared" si="1"/>
        <v>1.248949924</v>
      </c>
      <c r="H42" s="12">
        <v>9.0</v>
      </c>
      <c r="I42" s="13">
        <f t="shared" si="2"/>
        <v>7.751050076</v>
      </c>
      <c r="J42" s="14">
        <f t="shared" si="3"/>
        <v>0.8612277862</v>
      </c>
      <c r="K42" s="3">
        <v>64.0</v>
      </c>
      <c r="L42" s="15">
        <v>54.0</v>
      </c>
      <c r="M42" s="3">
        <f t="shared" si="4"/>
        <v>118</v>
      </c>
      <c r="N42" s="16">
        <f t="shared" si="5"/>
        <v>1062</v>
      </c>
      <c r="O42" s="16">
        <f t="shared" si="6"/>
        <v>147.376091</v>
      </c>
    </row>
    <row r="43">
      <c r="A43" s="17">
        <f t="shared" si="8"/>
        <v>45383</v>
      </c>
      <c r="B43" s="4" t="s">
        <v>9</v>
      </c>
      <c r="C43" s="12">
        <f>(Recipes!$C$10*'Ingredients (£kg)'!B15)+(Recipes!$C$11*'Ingredients (£kg)'!C15)+(Recipes!$C$12*'Ingredients (£kg)'!E15)+(Recipes!$C$13*'Ingredients (£kg)'!H15)+(Recipes!$C$14*'Ingredients (£kg)'!I15)+(Recipes!$C$15*'Ingredients (£kg)'!J15)</f>
        <v>0.8024112239</v>
      </c>
      <c r="D43" s="4">
        <v>0.25</v>
      </c>
      <c r="E43" s="4">
        <v>0.1</v>
      </c>
      <c r="F43" s="4">
        <v>0.1</v>
      </c>
      <c r="G43" s="13">
        <f t="shared" si="1"/>
        <v>1.252411224</v>
      </c>
      <c r="H43" s="12">
        <v>9.0</v>
      </c>
      <c r="I43" s="13">
        <f t="shared" si="2"/>
        <v>7.747588776</v>
      </c>
      <c r="J43" s="14">
        <f t="shared" si="3"/>
        <v>0.8608431973</v>
      </c>
      <c r="K43" s="3">
        <v>178.0</v>
      </c>
      <c r="L43" s="15">
        <v>16.0</v>
      </c>
      <c r="M43" s="3">
        <f t="shared" si="4"/>
        <v>194</v>
      </c>
      <c r="N43" s="16">
        <f t="shared" si="5"/>
        <v>1746</v>
      </c>
      <c r="O43" s="16">
        <f t="shared" si="6"/>
        <v>242.9677774</v>
      </c>
    </row>
    <row r="44">
      <c r="A44" s="17">
        <v>45292.0</v>
      </c>
      <c r="B44" s="4" t="s">
        <v>13</v>
      </c>
      <c r="C44" s="18">
        <f>(Recipes!$C$16*'Ingredients (£kg)'!B2)+(Recipes!$C$17*'Ingredients (£kg)'!D2)+(Recipes!$C$18*'Ingredients (£kg)'!E2)+(Recipes!$C$19*'Ingredients (£kg)'!K2)+(Recipes!$C$20*'Ingredients (£kg)'!L2)</f>
        <v>1.24885</v>
      </c>
      <c r="D44" s="4">
        <v>0.25</v>
      </c>
      <c r="E44" s="4">
        <v>0.1</v>
      </c>
      <c r="F44" s="4">
        <v>0.1</v>
      </c>
      <c r="G44" s="13">
        <f t="shared" si="1"/>
        <v>1.69885</v>
      </c>
      <c r="H44" s="12">
        <v>9.0</v>
      </c>
      <c r="I44" s="13">
        <f t="shared" si="2"/>
        <v>7.30115</v>
      </c>
      <c r="J44" s="14">
        <f t="shared" si="3"/>
        <v>0.8112388889</v>
      </c>
      <c r="K44" s="3">
        <v>38.0</v>
      </c>
      <c r="L44" s="15">
        <v>12.0</v>
      </c>
      <c r="M44" s="3">
        <f t="shared" si="4"/>
        <v>50</v>
      </c>
      <c r="N44" s="16">
        <f t="shared" si="5"/>
        <v>450</v>
      </c>
      <c r="O44" s="16">
        <f t="shared" si="6"/>
        <v>84.9425</v>
      </c>
    </row>
    <row r="45">
      <c r="A45" s="17">
        <f t="shared" ref="A45:A57" si="9">A44+7</f>
        <v>45299</v>
      </c>
      <c r="B45" s="4" t="s">
        <v>13</v>
      </c>
      <c r="C45" s="18">
        <f>(Recipes!$C$16*'Ingredients (£kg)'!B3)+(Recipes!$C$17*'Ingredients (£kg)'!D3)+(Recipes!$C$18*'Ingredients (£kg)'!E3)+(Recipes!$C$19*'Ingredients (£kg)'!K3)+(Recipes!$C$20*'Ingredients (£kg)'!L3)</f>
        <v>1.25789229</v>
      </c>
      <c r="D45" s="4">
        <v>0.25</v>
      </c>
      <c r="E45" s="4">
        <v>0.1</v>
      </c>
      <c r="F45" s="4">
        <v>0.1</v>
      </c>
      <c r="G45" s="13">
        <f t="shared" si="1"/>
        <v>1.70789229</v>
      </c>
      <c r="H45" s="12">
        <v>9.0</v>
      </c>
      <c r="I45" s="13">
        <f t="shared" si="2"/>
        <v>7.29210771</v>
      </c>
      <c r="J45" s="14">
        <f t="shared" si="3"/>
        <v>0.81023419</v>
      </c>
      <c r="K45" s="3">
        <v>133.0</v>
      </c>
      <c r="L45" s="15">
        <v>62.0</v>
      </c>
      <c r="M45" s="3">
        <f t="shared" si="4"/>
        <v>195</v>
      </c>
      <c r="N45" s="16">
        <f t="shared" si="5"/>
        <v>1755</v>
      </c>
      <c r="O45" s="16">
        <f t="shared" si="6"/>
        <v>333.0389966</v>
      </c>
    </row>
    <row r="46">
      <c r="A46" s="17">
        <f t="shared" si="9"/>
        <v>45306</v>
      </c>
      <c r="B46" s="4" t="s">
        <v>13</v>
      </c>
      <c r="C46" s="18">
        <f>(Recipes!$C$16*'Ingredients (£kg)'!B4)+(Recipes!$C$17*'Ingredients (£kg)'!D4)+(Recipes!$C$18*'Ingredients (£kg)'!E4)+(Recipes!$C$19*'Ingredients (£kg)'!K4)+(Recipes!$C$20*'Ingredients (£kg)'!L4)</f>
        <v>1.267027192</v>
      </c>
      <c r="D46" s="4">
        <v>0.25</v>
      </c>
      <c r="E46" s="4">
        <v>0.1</v>
      </c>
      <c r="F46" s="4">
        <v>0.1</v>
      </c>
      <c r="G46" s="13">
        <f t="shared" si="1"/>
        <v>1.717027192</v>
      </c>
      <c r="H46" s="12">
        <v>9.0</v>
      </c>
      <c r="I46" s="13">
        <f t="shared" si="2"/>
        <v>7.282972808</v>
      </c>
      <c r="J46" s="14">
        <f t="shared" si="3"/>
        <v>0.8092192009</v>
      </c>
      <c r="K46" s="3">
        <v>147.0</v>
      </c>
      <c r="L46" s="15">
        <v>103.0</v>
      </c>
      <c r="M46" s="3">
        <f t="shared" si="4"/>
        <v>250</v>
      </c>
      <c r="N46" s="16">
        <f t="shared" si="5"/>
        <v>2250</v>
      </c>
      <c r="O46" s="16">
        <f t="shared" si="6"/>
        <v>429.2567981</v>
      </c>
    </row>
    <row r="47">
      <c r="A47" s="17">
        <f t="shared" si="9"/>
        <v>45313</v>
      </c>
      <c r="B47" s="4" t="s">
        <v>13</v>
      </c>
      <c r="C47" s="18">
        <f>(Recipes!$C$16*'Ingredients (£kg)'!B5)+(Recipes!$C$17*'Ingredients (£kg)'!D5)+(Recipes!$C$18*'Ingredients (£kg)'!E5)+(Recipes!$C$19*'Ingredients (£kg)'!K5)+(Recipes!$C$20*'Ingredients (£kg)'!L5)</f>
        <v>1.276255637</v>
      </c>
      <c r="D47" s="4">
        <v>0.25</v>
      </c>
      <c r="E47" s="4">
        <v>0.1</v>
      </c>
      <c r="F47" s="4">
        <v>0.1</v>
      </c>
      <c r="G47" s="13">
        <f t="shared" si="1"/>
        <v>1.726255637</v>
      </c>
      <c r="H47" s="12">
        <v>9.0</v>
      </c>
      <c r="I47" s="13">
        <f t="shared" si="2"/>
        <v>7.273744363</v>
      </c>
      <c r="J47" s="14">
        <f t="shared" si="3"/>
        <v>0.8081938181</v>
      </c>
      <c r="K47" s="3">
        <v>95.0</v>
      </c>
      <c r="L47" s="15">
        <v>52.0</v>
      </c>
      <c r="M47" s="3">
        <f t="shared" si="4"/>
        <v>147</v>
      </c>
      <c r="N47" s="16">
        <f t="shared" si="5"/>
        <v>1323</v>
      </c>
      <c r="O47" s="16">
        <f t="shared" si="6"/>
        <v>253.7595786</v>
      </c>
    </row>
    <row r="48">
      <c r="A48" s="17">
        <f t="shared" si="9"/>
        <v>45320</v>
      </c>
      <c r="B48" s="4" t="s">
        <v>13</v>
      </c>
      <c r="C48" s="18">
        <f>(Recipes!$C$16*'Ingredients (£kg)'!B6)+(Recipes!$C$17*'Ingredients (£kg)'!D6)+(Recipes!$C$18*'Ingredients (£kg)'!E6)+(Recipes!$C$19*'Ingredients (£kg)'!K6)+(Recipes!$C$20*'Ingredients (£kg)'!L6)</f>
        <v>1.285578563</v>
      </c>
      <c r="D48" s="4">
        <v>0.25</v>
      </c>
      <c r="E48" s="4">
        <v>0.1</v>
      </c>
      <c r="F48" s="4">
        <v>0.1</v>
      </c>
      <c r="G48" s="13">
        <f t="shared" si="1"/>
        <v>1.735578563</v>
      </c>
      <c r="H48" s="12">
        <v>9.0</v>
      </c>
      <c r="I48" s="13">
        <f t="shared" si="2"/>
        <v>7.264421437</v>
      </c>
      <c r="J48" s="14">
        <f t="shared" si="3"/>
        <v>0.8071579375</v>
      </c>
      <c r="K48" s="3">
        <v>42.0</v>
      </c>
      <c r="L48" s="15">
        <v>104.0</v>
      </c>
      <c r="M48" s="3">
        <f t="shared" si="4"/>
        <v>146</v>
      </c>
      <c r="N48" s="16">
        <f t="shared" si="5"/>
        <v>1314</v>
      </c>
      <c r="O48" s="16">
        <f t="shared" si="6"/>
        <v>253.3944702</v>
      </c>
    </row>
    <row r="49">
      <c r="A49" s="17">
        <f t="shared" si="9"/>
        <v>45327</v>
      </c>
      <c r="B49" s="4" t="s">
        <v>13</v>
      </c>
      <c r="C49" s="18">
        <f>(Recipes!$C$16*'Ingredients (£kg)'!B7)+(Recipes!$C$17*'Ingredients (£kg)'!D7)+(Recipes!$C$18*'Ingredients (£kg)'!E7)+(Recipes!$C$19*'Ingredients (£kg)'!K7)+(Recipes!$C$20*'Ingredients (£kg)'!L7)</f>
        <v>1.29499692</v>
      </c>
      <c r="D49" s="4">
        <v>0.25</v>
      </c>
      <c r="E49" s="4">
        <v>0.1</v>
      </c>
      <c r="F49" s="4">
        <v>0.1</v>
      </c>
      <c r="G49" s="13">
        <f t="shared" si="1"/>
        <v>1.74499692</v>
      </c>
      <c r="H49" s="12">
        <v>9.0</v>
      </c>
      <c r="I49" s="13">
        <f t="shared" si="2"/>
        <v>7.25500308</v>
      </c>
      <c r="J49" s="14">
        <f t="shared" si="3"/>
        <v>0.8061114534</v>
      </c>
      <c r="K49" s="3">
        <v>29.0</v>
      </c>
      <c r="L49" s="15">
        <v>176.0</v>
      </c>
      <c r="M49" s="3">
        <f t="shared" si="4"/>
        <v>205</v>
      </c>
      <c r="N49" s="16">
        <f t="shared" si="5"/>
        <v>1845</v>
      </c>
      <c r="O49" s="16">
        <f t="shared" si="6"/>
        <v>357.7243685</v>
      </c>
    </row>
    <row r="50">
      <c r="A50" s="17">
        <f t="shared" si="9"/>
        <v>45334</v>
      </c>
      <c r="B50" s="4" t="s">
        <v>13</v>
      </c>
      <c r="C50" s="18">
        <f>(Recipes!$C$16*'Ingredients (£kg)'!B8)+(Recipes!$C$17*'Ingredients (£kg)'!D8)+(Recipes!$C$18*'Ingredients (£kg)'!E8)+(Recipes!$C$19*'Ingredients (£kg)'!K8)+(Recipes!$C$20*'Ingredients (£kg)'!L8)</f>
        <v>1.304511666</v>
      </c>
      <c r="D50" s="4">
        <v>0.25</v>
      </c>
      <c r="E50" s="4">
        <v>0.1</v>
      </c>
      <c r="F50" s="4">
        <v>0.1</v>
      </c>
      <c r="G50" s="13">
        <f t="shared" si="1"/>
        <v>1.754511666</v>
      </c>
      <c r="H50" s="12">
        <v>9.0</v>
      </c>
      <c r="I50" s="13">
        <f t="shared" si="2"/>
        <v>7.245488334</v>
      </c>
      <c r="J50" s="14">
        <f t="shared" si="3"/>
        <v>0.8050542593</v>
      </c>
      <c r="K50" s="3">
        <v>160.0</v>
      </c>
      <c r="L50" s="15">
        <v>113.0</v>
      </c>
      <c r="M50" s="3">
        <f t="shared" si="4"/>
        <v>273</v>
      </c>
      <c r="N50" s="16">
        <f t="shared" si="5"/>
        <v>2457</v>
      </c>
      <c r="O50" s="16">
        <f t="shared" si="6"/>
        <v>478.9816848</v>
      </c>
    </row>
    <row r="51">
      <c r="A51" s="17">
        <f t="shared" si="9"/>
        <v>45341</v>
      </c>
      <c r="B51" s="4" t="s">
        <v>13</v>
      </c>
      <c r="C51" s="18">
        <f>(Recipes!$C$16*'Ingredients (£kg)'!B9)+(Recipes!$C$17*'Ingredients (£kg)'!D9)+(Recipes!$C$18*'Ingredients (£kg)'!E9)+(Recipes!$C$19*'Ingredients (£kg)'!K9)+(Recipes!$C$20*'Ingredients (£kg)'!L9)</f>
        <v>1.314123771</v>
      </c>
      <c r="D51" s="4">
        <v>0.25</v>
      </c>
      <c r="E51" s="4">
        <v>0.1</v>
      </c>
      <c r="F51" s="4">
        <v>0.1</v>
      </c>
      <c r="G51" s="13">
        <f t="shared" si="1"/>
        <v>1.764123771</v>
      </c>
      <c r="H51" s="12">
        <v>9.0</v>
      </c>
      <c r="I51" s="13">
        <f t="shared" si="2"/>
        <v>7.235876229</v>
      </c>
      <c r="J51" s="14">
        <f t="shared" si="3"/>
        <v>0.8039862476</v>
      </c>
      <c r="K51" s="3">
        <v>159.0</v>
      </c>
      <c r="L51" s="15">
        <v>70.0</v>
      </c>
      <c r="M51" s="3">
        <f t="shared" si="4"/>
        <v>229</v>
      </c>
      <c r="N51" s="16">
        <f t="shared" si="5"/>
        <v>2061</v>
      </c>
      <c r="O51" s="16">
        <f t="shared" si="6"/>
        <v>403.9843437</v>
      </c>
    </row>
    <row r="52">
      <c r="A52" s="17">
        <f t="shared" si="9"/>
        <v>45348</v>
      </c>
      <c r="B52" s="4" t="s">
        <v>13</v>
      </c>
      <c r="C52" s="18">
        <f>(Recipes!$C$16*'Ingredients (£kg)'!B10)+(Recipes!$C$17*'Ingredients (£kg)'!D10)+(Recipes!$C$18*'Ingredients (£kg)'!E10)+(Recipes!$C$19*'Ingredients (£kg)'!K10)+(Recipes!$C$20*'Ingredients (£kg)'!L10)</f>
        <v>1.323834215</v>
      </c>
      <c r="D52" s="4">
        <v>0.25</v>
      </c>
      <c r="E52" s="4">
        <v>0.1</v>
      </c>
      <c r="F52" s="4">
        <v>0.1</v>
      </c>
      <c r="G52" s="13">
        <f t="shared" si="1"/>
        <v>1.773834215</v>
      </c>
      <c r="H52" s="12">
        <v>9.0</v>
      </c>
      <c r="I52" s="13">
        <f t="shared" si="2"/>
        <v>7.226165785</v>
      </c>
      <c r="J52" s="14">
        <f t="shared" si="3"/>
        <v>0.8029073095</v>
      </c>
      <c r="K52" s="3">
        <v>36.0</v>
      </c>
      <c r="L52" s="15">
        <v>189.0</v>
      </c>
      <c r="M52" s="3">
        <f t="shared" si="4"/>
        <v>225</v>
      </c>
      <c r="N52" s="16">
        <f t="shared" si="5"/>
        <v>2025</v>
      </c>
      <c r="O52" s="16">
        <f t="shared" si="6"/>
        <v>399.1126983</v>
      </c>
    </row>
    <row r="53">
      <c r="A53" s="17">
        <f t="shared" si="9"/>
        <v>45355</v>
      </c>
      <c r="B53" s="4" t="s">
        <v>13</v>
      </c>
      <c r="C53" s="18">
        <f>(Recipes!$C$16*'Ingredients (£kg)'!B11)+(Recipes!$C$17*'Ingredients (£kg)'!D11)+(Recipes!$C$18*'Ingredients (£kg)'!E11)+(Recipes!$C$19*'Ingredients (£kg)'!K11)+(Recipes!$C$20*'Ingredients (£kg)'!L11)</f>
        <v>1.333643985</v>
      </c>
      <c r="D53" s="4">
        <v>0.25</v>
      </c>
      <c r="E53" s="4">
        <v>0.1</v>
      </c>
      <c r="F53" s="4">
        <v>0.1</v>
      </c>
      <c r="G53" s="13">
        <f t="shared" si="1"/>
        <v>1.783643985</v>
      </c>
      <c r="H53" s="12">
        <v>9.0</v>
      </c>
      <c r="I53" s="13">
        <f t="shared" si="2"/>
        <v>7.216356015</v>
      </c>
      <c r="J53" s="14">
        <f t="shared" si="3"/>
        <v>0.801817335</v>
      </c>
      <c r="K53" s="3">
        <v>135.0</v>
      </c>
      <c r="L53" s="15">
        <v>26.0</v>
      </c>
      <c r="M53" s="3">
        <f t="shared" si="4"/>
        <v>161</v>
      </c>
      <c r="N53" s="16">
        <f t="shared" si="5"/>
        <v>1449</v>
      </c>
      <c r="O53" s="16">
        <f t="shared" si="6"/>
        <v>287.1666816</v>
      </c>
    </row>
    <row r="54">
      <c r="A54" s="17">
        <f t="shared" si="9"/>
        <v>45362</v>
      </c>
      <c r="B54" s="4" t="s">
        <v>13</v>
      </c>
      <c r="C54" s="18">
        <f>(Recipes!$C$16*'Ingredients (£kg)'!B12)+(Recipes!$C$17*'Ingredients (£kg)'!D12)+(Recipes!$C$18*'Ingredients (£kg)'!E12)+(Recipes!$C$19*'Ingredients (£kg)'!K12)+(Recipes!$C$20*'Ingredients (£kg)'!L12)</f>
        <v>1.343554082</v>
      </c>
      <c r="D54" s="4">
        <v>0.25</v>
      </c>
      <c r="E54" s="4">
        <v>0.1</v>
      </c>
      <c r="F54" s="4">
        <v>0.1</v>
      </c>
      <c r="G54" s="13">
        <f t="shared" si="1"/>
        <v>1.793554082</v>
      </c>
      <c r="H54" s="12">
        <v>9.0</v>
      </c>
      <c r="I54" s="13">
        <f t="shared" si="2"/>
        <v>7.206445918</v>
      </c>
      <c r="J54" s="14">
        <f t="shared" si="3"/>
        <v>0.8007162131</v>
      </c>
      <c r="K54" s="3">
        <v>9.0</v>
      </c>
      <c r="L54" s="15">
        <v>137.0</v>
      </c>
      <c r="M54" s="3">
        <f t="shared" si="4"/>
        <v>146</v>
      </c>
      <c r="N54" s="16">
        <f t="shared" si="5"/>
        <v>1314</v>
      </c>
      <c r="O54" s="16">
        <f t="shared" si="6"/>
        <v>261.858896</v>
      </c>
    </row>
    <row r="55">
      <c r="A55" s="17">
        <f t="shared" si="9"/>
        <v>45369</v>
      </c>
      <c r="B55" s="4" t="s">
        <v>13</v>
      </c>
      <c r="C55" s="18">
        <f>(Recipes!$C$16*'Ingredients (£kg)'!B13)+(Recipes!$C$17*'Ingredients (£kg)'!D13)+(Recipes!$C$18*'Ingredients (£kg)'!E13)+(Recipes!$C$19*'Ingredients (£kg)'!K13)+(Recipes!$C$20*'Ingredients (£kg)'!L13)</f>
        <v>1.353565516</v>
      </c>
      <c r="D55" s="4">
        <v>0.25</v>
      </c>
      <c r="E55" s="4">
        <v>0.1</v>
      </c>
      <c r="F55" s="4">
        <v>0.1</v>
      </c>
      <c r="G55" s="13">
        <f t="shared" si="1"/>
        <v>1.803565516</v>
      </c>
      <c r="H55" s="12">
        <v>9.0</v>
      </c>
      <c r="I55" s="13">
        <f t="shared" si="2"/>
        <v>7.196434484</v>
      </c>
      <c r="J55" s="14">
        <f t="shared" si="3"/>
        <v>0.7996038315</v>
      </c>
      <c r="K55" s="3">
        <v>76.0</v>
      </c>
      <c r="L55" s="15">
        <v>168.0</v>
      </c>
      <c r="M55" s="3">
        <f t="shared" si="4"/>
        <v>244</v>
      </c>
      <c r="N55" s="16">
        <f t="shared" si="5"/>
        <v>2196</v>
      </c>
      <c r="O55" s="16">
        <f t="shared" si="6"/>
        <v>440.0699859</v>
      </c>
    </row>
    <row r="56">
      <c r="A56" s="17">
        <f t="shared" si="9"/>
        <v>45376</v>
      </c>
      <c r="B56" s="4" t="s">
        <v>13</v>
      </c>
      <c r="C56" s="18">
        <f>(Recipes!$C$16*'Ingredients (£kg)'!B14)+(Recipes!$C$17*'Ingredients (£kg)'!D14)+(Recipes!$C$18*'Ingredients (£kg)'!E14)+(Recipes!$C$19*'Ingredients (£kg)'!K14)+(Recipes!$C$20*'Ingredients (£kg)'!L14)</f>
        <v>1.363679307</v>
      </c>
      <c r="D56" s="4">
        <v>0.25</v>
      </c>
      <c r="E56" s="4">
        <v>0.1</v>
      </c>
      <c r="F56" s="4">
        <v>0.1</v>
      </c>
      <c r="G56" s="13">
        <f t="shared" si="1"/>
        <v>1.813679307</v>
      </c>
      <c r="H56" s="12">
        <v>9.0</v>
      </c>
      <c r="I56" s="13">
        <f t="shared" si="2"/>
        <v>7.186320693</v>
      </c>
      <c r="J56" s="14">
        <f t="shared" si="3"/>
        <v>0.798480077</v>
      </c>
      <c r="K56" s="3">
        <v>77.0</v>
      </c>
      <c r="L56" s="15">
        <v>7.0</v>
      </c>
      <c r="M56" s="3">
        <f t="shared" si="4"/>
        <v>84</v>
      </c>
      <c r="N56" s="16">
        <f t="shared" si="5"/>
        <v>756</v>
      </c>
      <c r="O56" s="16">
        <f t="shared" si="6"/>
        <v>152.3490618</v>
      </c>
    </row>
    <row r="57">
      <c r="A57" s="17">
        <f t="shared" si="9"/>
        <v>45383</v>
      </c>
      <c r="B57" s="4" t="s">
        <v>13</v>
      </c>
      <c r="C57" s="18">
        <f>(Recipes!$C$16*'Ingredients (£kg)'!B15)+(Recipes!$C$17*'Ingredients (£kg)'!D15)+(Recipes!$C$18*'Ingredients (£kg)'!E15)+(Recipes!$C$19*'Ingredients (£kg)'!K15)+(Recipes!$C$20*'Ingredients (£kg)'!L15)</f>
        <v>1.373896486</v>
      </c>
      <c r="D57" s="4">
        <v>0.25</v>
      </c>
      <c r="E57" s="4">
        <v>0.1</v>
      </c>
      <c r="F57" s="4">
        <v>0.1</v>
      </c>
      <c r="G57" s="13">
        <f t="shared" si="1"/>
        <v>1.823896486</v>
      </c>
      <c r="H57" s="12">
        <v>9.0</v>
      </c>
      <c r="I57" s="13">
        <f t="shared" si="2"/>
        <v>7.176103514</v>
      </c>
      <c r="J57" s="14">
        <f t="shared" si="3"/>
        <v>0.7973448349</v>
      </c>
      <c r="K57" s="3">
        <v>175.0</v>
      </c>
      <c r="L57" s="15">
        <v>97.0</v>
      </c>
      <c r="M57" s="3">
        <f t="shared" si="4"/>
        <v>272</v>
      </c>
      <c r="N57" s="16">
        <f t="shared" si="5"/>
        <v>2448</v>
      </c>
      <c r="O57" s="16">
        <f t="shared" si="6"/>
        <v>496.0998442</v>
      </c>
    </row>
    <row r="58">
      <c r="A58" s="17">
        <v>45292.0</v>
      </c>
      <c r="B58" s="4" t="s">
        <v>17</v>
      </c>
      <c r="C58" s="18">
        <f>(Recipes!$C$21*'Ingredients (£kg)'!B2)+(Recipes!$C$22*'Ingredients (£kg)'!C2)+(Recipes!$C$23*'Ingredients (£kg)'!E2)+(Recipes!$C$24*'Ingredients (£kg)'!M2)+(Recipes!$C$25*'Ingredients (£kg)'!N2)</f>
        <v>1.72825</v>
      </c>
      <c r="D58" s="4">
        <v>0.25</v>
      </c>
      <c r="E58" s="4">
        <v>0.1</v>
      </c>
      <c r="F58" s="4">
        <v>0.1</v>
      </c>
      <c r="G58" s="13">
        <f t="shared" si="1"/>
        <v>2.17825</v>
      </c>
      <c r="H58" s="12">
        <v>10.49</v>
      </c>
      <c r="I58" s="13">
        <f t="shared" si="2"/>
        <v>8.31175</v>
      </c>
      <c r="J58" s="14">
        <f t="shared" si="3"/>
        <v>0.792349857</v>
      </c>
      <c r="K58" s="3">
        <v>82.0</v>
      </c>
      <c r="L58" s="15">
        <v>195.0</v>
      </c>
      <c r="M58" s="3">
        <f t="shared" si="4"/>
        <v>277</v>
      </c>
      <c r="N58" s="16">
        <f t="shared" si="5"/>
        <v>2905.73</v>
      </c>
      <c r="O58" s="16">
        <f t="shared" si="6"/>
        <v>603.37525</v>
      </c>
    </row>
    <row r="59">
      <c r="A59" s="17">
        <f t="shared" ref="A59:A71" si="10">A58+7</f>
        <v>45299</v>
      </c>
      <c r="B59" s="4" t="s">
        <v>17</v>
      </c>
      <c r="C59" s="18">
        <f>(Recipes!$C$21*'Ingredients (£kg)'!B3)+(Recipes!$C$22*'Ingredients (£kg)'!C3)+(Recipes!$C$23*'Ingredients (£kg)'!E3)+(Recipes!$C$24*'Ingredients (£kg)'!M3)+(Recipes!$C$25*'Ingredients (£kg)'!N3)</f>
        <v>1.77571955</v>
      </c>
      <c r="D59" s="4">
        <v>0.25</v>
      </c>
      <c r="E59" s="4">
        <v>0.1</v>
      </c>
      <c r="F59" s="4">
        <v>0.1</v>
      </c>
      <c r="G59" s="13">
        <f t="shared" si="1"/>
        <v>2.22571955</v>
      </c>
      <c r="H59" s="12">
        <v>10.49</v>
      </c>
      <c r="I59" s="13">
        <f t="shared" si="2"/>
        <v>8.26428045</v>
      </c>
      <c r="J59" s="14">
        <f t="shared" si="3"/>
        <v>0.7878246378</v>
      </c>
      <c r="K59" s="3">
        <v>51.0</v>
      </c>
      <c r="L59" s="15">
        <v>76.0</v>
      </c>
      <c r="M59" s="3">
        <f t="shared" si="4"/>
        <v>127</v>
      </c>
      <c r="N59" s="16">
        <f t="shared" si="5"/>
        <v>1332.23</v>
      </c>
      <c r="O59" s="16">
        <f t="shared" si="6"/>
        <v>282.6663829</v>
      </c>
    </row>
    <row r="60">
      <c r="A60" s="17">
        <f t="shared" si="10"/>
        <v>45306</v>
      </c>
      <c r="B60" s="4" t="s">
        <v>17</v>
      </c>
      <c r="C60" s="18">
        <f>(Recipes!$C$21*'Ingredients (£kg)'!B4)+(Recipes!$C$22*'Ingredients (£kg)'!C4)+(Recipes!$C$23*'Ingredients (£kg)'!E4)+(Recipes!$C$24*'Ingredients (£kg)'!M4)+(Recipes!$C$25*'Ingredients (£kg)'!N4)</f>
        <v>1.824987662</v>
      </c>
      <c r="D60" s="4">
        <v>0.25</v>
      </c>
      <c r="E60" s="4">
        <v>0.1</v>
      </c>
      <c r="F60" s="4">
        <v>0.1</v>
      </c>
      <c r="G60" s="13">
        <f t="shared" si="1"/>
        <v>2.274987662</v>
      </c>
      <c r="H60" s="12">
        <v>10.49</v>
      </c>
      <c r="I60" s="13">
        <f t="shared" si="2"/>
        <v>8.215012338</v>
      </c>
      <c r="J60" s="14">
        <f t="shared" si="3"/>
        <v>0.7831279636</v>
      </c>
      <c r="K60" s="3">
        <v>39.0</v>
      </c>
      <c r="L60" s="15">
        <v>16.0</v>
      </c>
      <c r="M60" s="3">
        <f t="shared" si="4"/>
        <v>55</v>
      </c>
      <c r="N60" s="16">
        <f t="shared" si="5"/>
        <v>576.95</v>
      </c>
      <c r="O60" s="16">
        <f t="shared" si="6"/>
        <v>125.1243214</v>
      </c>
    </row>
    <row r="61">
      <c r="A61" s="17">
        <f t="shared" si="10"/>
        <v>45313</v>
      </c>
      <c r="B61" s="4" t="s">
        <v>17</v>
      </c>
      <c r="C61" s="18">
        <f>(Recipes!$C$21*'Ingredients (£kg)'!B5)+(Recipes!$C$22*'Ingredients (£kg)'!C5)+(Recipes!$C$23*'Ingredients (£kg)'!E5)+(Recipes!$C$24*'Ingredients (£kg)'!M5)+(Recipes!$C$25*'Ingredients (£kg)'!N5)</f>
        <v>1.876125448</v>
      </c>
      <c r="D61" s="4">
        <v>0.25</v>
      </c>
      <c r="E61" s="4">
        <v>0.1</v>
      </c>
      <c r="F61" s="4">
        <v>0.1</v>
      </c>
      <c r="G61" s="13">
        <f t="shared" si="1"/>
        <v>2.326125448</v>
      </c>
      <c r="H61" s="12">
        <v>10.49</v>
      </c>
      <c r="I61" s="13">
        <f t="shared" si="2"/>
        <v>8.163874552</v>
      </c>
      <c r="J61" s="14">
        <f t="shared" si="3"/>
        <v>0.7782530555</v>
      </c>
      <c r="K61" s="3">
        <v>16.0</v>
      </c>
      <c r="L61" s="15">
        <v>75.0</v>
      </c>
      <c r="M61" s="3">
        <f t="shared" si="4"/>
        <v>91</v>
      </c>
      <c r="N61" s="16">
        <f t="shared" si="5"/>
        <v>954.59</v>
      </c>
      <c r="O61" s="16">
        <f t="shared" si="6"/>
        <v>211.6774157</v>
      </c>
    </row>
    <row r="62">
      <c r="A62" s="17">
        <f t="shared" si="10"/>
        <v>45320</v>
      </c>
      <c r="B62" s="4" t="s">
        <v>17</v>
      </c>
      <c r="C62" s="18">
        <f>(Recipes!$C$21*'Ingredients (£kg)'!B6)+(Recipes!$C$22*'Ingredients (£kg)'!C6)+(Recipes!$C$23*'Ingredients (£kg)'!E6)+(Recipes!$C$24*'Ingredients (£kg)'!M6)+(Recipes!$C$25*'Ingredients (£kg)'!N6)</f>
        <v>1.929206858</v>
      </c>
      <c r="D62" s="4">
        <v>0.25</v>
      </c>
      <c r="E62" s="4">
        <v>0.1</v>
      </c>
      <c r="F62" s="4">
        <v>0.1</v>
      </c>
      <c r="G62" s="13">
        <f t="shared" si="1"/>
        <v>2.379206858</v>
      </c>
      <c r="H62" s="12">
        <v>10.49</v>
      </c>
      <c r="I62" s="13">
        <f t="shared" si="2"/>
        <v>8.110793142</v>
      </c>
      <c r="J62" s="14">
        <f t="shared" si="3"/>
        <v>0.7731928639</v>
      </c>
      <c r="K62" s="3">
        <v>92.0</v>
      </c>
      <c r="L62" s="15">
        <v>127.0</v>
      </c>
      <c r="M62" s="3">
        <f t="shared" si="4"/>
        <v>219</v>
      </c>
      <c r="N62" s="16">
        <f t="shared" si="5"/>
        <v>2297.31</v>
      </c>
      <c r="O62" s="16">
        <f t="shared" si="6"/>
        <v>521.0463019</v>
      </c>
    </row>
    <row r="63">
      <c r="A63" s="17">
        <f t="shared" si="10"/>
        <v>45327</v>
      </c>
      <c r="B63" s="4" t="s">
        <v>17</v>
      </c>
      <c r="C63" s="18">
        <f>(Recipes!$C$21*'Ingredients (£kg)'!B7)+(Recipes!$C$22*'Ingredients (£kg)'!C7)+(Recipes!$C$23*'Ingredients (£kg)'!E7)+(Recipes!$C$24*'Ingredients (£kg)'!M7)+(Recipes!$C$25*'Ingredients (£kg)'!N7)</f>
        <v>1.984308795</v>
      </c>
      <c r="D63" s="4">
        <v>0.25</v>
      </c>
      <c r="E63" s="4">
        <v>0.1</v>
      </c>
      <c r="F63" s="4">
        <v>0.1</v>
      </c>
      <c r="G63" s="13">
        <f t="shared" si="1"/>
        <v>2.434308795</v>
      </c>
      <c r="H63" s="12">
        <v>10.49</v>
      </c>
      <c r="I63" s="13">
        <f t="shared" si="2"/>
        <v>8.055691205</v>
      </c>
      <c r="J63" s="14">
        <f t="shared" si="3"/>
        <v>0.7679400577</v>
      </c>
      <c r="K63" s="3">
        <v>147.0</v>
      </c>
      <c r="L63" s="15">
        <v>17.0</v>
      </c>
      <c r="M63" s="3">
        <f t="shared" si="4"/>
        <v>164</v>
      </c>
      <c r="N63" s="16">
        <f t="shared" si="5"/>
        <v>1720.36</v>
      </c>
      <c r="O63" s="16">
        <f t="shared" si="6"/>
        <v>399.2266424</v>
      </c>
    </row>
    <row r="64">
      <c r="A64" s="17">
        <f t="shared" si="10"/>
        <v>45334</v>
      </c>
      <c r="B64" s="4" t="s">
        <v>17</v>
      </c>
      <c r="C64" s="18">
        <f>(Recipes!$C$21*'Ingredients (£kg)'!B8)+(Recipes!$C$22*'Ingredients (£kg)'!C8)+(Recipes!$C$23*'Ingredients (£kg)'!E8)+(Recipes!$C$24*'Ingredients (£kg)'!M8)+(Recipes!$C$25*'Ingredients (£kg)'!N8)</f>
        <v>2.04151123</v>
      </c>
      <c r="D64" s="4">
        <v>0.25</v>
      </c>
      <c r="E64" s="4">
        <v>0.1</v>
      </c>
      <c r="F64" s="4">
        <v>0.1</v>
      </c>
      <c r="G64" s="13">
        <f t="shared" si="1"/>
        <v>2.49151123</v>
      </c>
      <c r="H64" s="12">
        <v>10.49</v>
      </c>
      <c r="I64" s="13">
        <f t="shared" si="2"/>
        <v>7.99848877</v>
      </c>
      <c r="J64" s="14">
        <f t="shared" si="3"/>
        <v>0.7624870134</v>
      </c>
      <c r="K64" s="3">
        <v>62.0</v>
      </c>
      <c r="L64" s="15">
        <v>58.0</v>
      </c>
      <c r="M64" s="3">
        <f t="shared" si="4"/>
        <v>120</v>
      </c>
      <c r="N64" s="16">
        <f t="shared" si="5"/>
        <v>1258.8</v>
      </c>
      <c r="O64" s="16">
        <f t="shared" si="6"/>
        <v>298.9813476</v>
      </c>
    </row>
    <row r="65">
      <c r="A65" s="17">
        <f t="shared" si="10"/>
        <v>45341</v>
      </c>
      <c r="B65" s="4" t="s">
        <v>17</v>
      </c>
      <c r="C65" s="18">
        <f>(Recipes!$C$21*'Ingredients (£kg)'!B9)+(Recipes!$C$22*'Ingredients (£kg)'!C9)+(Recipes!$C$23*'Ingredients (£kg)'!E9)+(Recipes!$C$24*'Ingredients (£kg)'!M9)+(Recipes!$C$25*'Ingredients (£kg)'!N9)</f>
        <v>2.100897327</v>
      </c>
      <c r="D65" s="4">
        <v>0.25</v>
      </c>
      <c r="E65" s="4">
        <v>0.1</v>
      </c>
      <c r="F65" s="4">
        <v>0.1</v>
      </c>
      <c r="G65" s="13">
        <f t="shared" si="1"/>
        <v>2.550897327</v>
      </c>
      <c r="H65" s="12">
        <v>10.49</v>
      </c>
      <c r="I65" s="13">
        <f t="shared" si="2"/>
        <v>7.939102673</v>
      </c>
      <c r="J65" s="14">
        <f t="shared" si="3"/>
        <v>0.756825803</v>
      </c>
      <c r="K65" s="3">
        <v>15.0</v>
      </c>
      <c r="L65" s="15">
        <v>119.0</v>
      </c>
      <c r="M65" s="3">
        <f t="shared" si="4"/>
        <v>134</v>
      </c>
      <c r="N65" s="16">
        <f t="shared" si="5"/>
        <v>1405.66</v>
      </c>
      <c r="O65" s="16">
        <f t="shared" si="6"/>
        <v>341.8202418</v>
      </c>
    </row>
    <row r="66">
      <c r="A66" s="17">
        <f t="shared" si="10"/>
        <v>45348</v>
      </c>
      <c r="B66" s="4" t="s">
        <v>17</v>
      </c>
      <c r="C66" s="18">
        <f>(Recipes!$C$21*'Ingredients (£kg)'!B10)+(Recipes!$C$22*'Ingredients (£kg)'!C10)+(Recipes!$C$23*'Ingredients (£kg)'!E10)+(Recipes!$C$24*'Ingredients (£kg)'!M10)+(Recipes!$C$25*'Ingredients (£kg)'!N10)</f>
        <v>2.16255357</v>
      </c>
      <c r="D66" s="4">
        <v>0.25</v>
      </c>
      <c r="E66" s="4">
        <v>0.1</v>
      </c>
      <c r="F66" s="4">
        <v>0.1</v>
      </c>
      <c r="G66" s="13">
        <f t="shared" si="1"/>
        <v>2.61255357</v>
      </c>
      <c r="H66" s="12">
        <v>10.49</v>
      </c>
      <c r="I66" s="13">
        <f t="shared" si="2"/>
        <v>7.87744643</v>
      </c>
      <c r="J66" s="14">
        <f t="shared" si="3"/>
        <v>0.7509481821</v>
      </c>
      <c r="K66" s="3">
        <v>94.0</v>
      </c>
      <c r="L66" s="15">
        <v>178.0</v>
      </c>
      <c r="M66" s="3">
        <f t="shared" si="4"/>
        <v>272</v>
      </c>
      <c r="N66" s="16">
        <f t="shared" si="5"/>
        <v>2853.28</v>
      </c>
      <c r="O66" s="16">
        <f t="shared" si="6"/>
        <v>710.614571</v>
      </c>
    </row>
    <row r="67">
      <c r="A67" s="17">
        <f t="shared" si="10"/>
        <v>45355</v>
      </c>
      <c r="B67" s="4" t="s">
        <v>17</v>
      </c>
      <c r="C67" s="18">
        <f>(Recipes!$C$21*'Ingredients (£kg)'!B11)+(Recipes!$C$22*'Ingredients (£kg)'!C11)+(Recipes!$C$23*'Ingredients (£kg)'!E11)+(Recipes!$C$24*'Ingredients (£kg)'!M11)+(Recipes!$C$25*'Ingredients (£kg)'!N11)</f>
        <v>2.226569895</v>
      </c>
      <c r="D67" s="4">
        <v>0.25</v>
      </c>
      <c r="E67" s="4">
        <v>0.1</v>
      </c>
      <c r="F67" s="4">
        <v>0.1</v>
      </c>
      <c r="G67" s="13">
        <f t="shared" si="1"/>
        <v>2.676569895</v>
      </c>
      <c r="H67" s="12">
        <v>10.49</v>
      </c>
      <c r="I67" s="13">
        <f t="shared" si="2"/>
        <v>7.813430105</v>
      </c>
      <c r="J67" s="14">
        <f t="shared" si="3"/>
        <v>0.7448455772</v>
      </c>
      <c r="K67" s="3">
        <v>22.0</v>
      </c>
      <c r="L67" s="15">
        <v>77.0</v>
      </c>
      <c r="M67" s="3">
        <f t="shared" si="4"/>
        <v>99</v>
      </c>
      <c r="N67" s="16">
        <f t="shared" si="5"/>
        <v>1038.51</v>
      </c>
      <c r="O67" s="16">
        <f t="shared" si="6"/>
        <v>264.9804196</v>
      </c>
    </row>
    <row r="68">
      <c r="A68" s="17">
        <f t="shared" si="10"/>
        <v>45362</v>
      </c>
      <c r="B68" s="4" t="s">
        <v>17</v>
      </c>
      <c r="C68" s="18">
        <f>(Recipes!$C$21*'Ingredients (£kg)'!B12)+(Recipes!$C$22*'Ingredients (£kg)'!C12)+(Recipes!$C$23*'Ingredients (£kg)'!E12)+(Recipes!$C$24*'Ingredients (£kg)'!M12)+(Recipes!$C$25*'Ingredients (£kg)'!N12)</f>
        <v>2.29303983</v>
      </c>
      <c r="D68" s="4">
        <v>0.25</v>
      </c>
      <c r="E68" s="4">
        <v>0.1</v>
      </c>
      <c r="F68" s="4">
        <v>0.1</v>
      </c>
      <c r="G68" s="13">
        <f t="shared" si="1"/>
        <v>2.74303983</v>
      </c>
      <c r="H68" s="12">
        <v>10.49</v>
      </c>
      <c r="I68" s="13">
        <f t="shared" si="2"/>
        <v>7.74696017</v>
      </c>
      <c r="J68" s="14">
        <f t="shared" si="3"/>
        <v>0.7385090725</v>
      </c>
      <c r="K68" s="3">
        <v>35.0</v>
      </c>
      <c r="L68" s="15">
        <v>63.0</v>
      </c>
      <c r="M68" s="3">
        <f t="shared" si="4"/>
        <v>98</v>
      </c>
      <c r="N68" s="16">
        <f t="shared" si="5"/>
        <v>1028.02</v>
      </c>
      <c r="O68" s="16">
        <f t="shared" si="6"/>
        <v>268.8179033</v>
      </c>
    </row>
    <row r="69">
      <c r="A69" s="17">
        <f t="shared" si="10"/>
        <v>45369</v>
      </c>
      <c r="B69" s="4" t="s">
        <v>17</v>
      </c>
      <c r="C69" s="18">
        <f>(Recipes!$C$21*'Ingredients (£kg)'!B13)+(Recipes!$C$22*'Ingredients (£kg)'!C13)+(Recipes!$C$23*'Ingredients (£kg)'!E13)+(Recipes!$C$24*'Ingredients (£kg)'!M13)+(Recipes!$C$25*'Ingredients (£kg)'!N13)</f>
        <v>2.362060636</v>
      </c>
      <c r="D69" s="4">
        <v>0.25</v>
      </c>
      <c r="E69" s="4">
        <v>0.1</v>
      </c>
      <c r="F69" s="4">
        <v>0.1</v>
      </c>
      <c r="G69" s="13">
        <f t="shared" si="1"/>
        <v>2.812060636</v>
      </c>
      <c r="H69" s="12">
        <v>10.49</v>
      </c>
      <c r="I69" s="13">
        <f t="shared" si="2"/>
        <v>7.677939364</v>
      </c>
      <c r="J69" s="14">
        <f t="shared" si="3"/>
        <v>0.731929396</v>
      </c>
      <c r="K69" s="3">
        <v>147.0</v>
      </c>
      <c r="L69" s="15">
        <v>34.0</v>
      </c>
      <c r="M69" s="3">
        <f t="shared" si="4"/>
        <v>181</v>
      </c>
      <c r="N69" s="16">
        <f t="shared" si="5"/>
        <v>1898.69</v>
      </c>
      <c r="O69" s="16">
        <f t="shared" si="6"/>
        <v>508.9829751</v>
      </c>
    </row>
    <row r="70">
      <c r="A70" s="17">
        <f t="shared" si="10"/>
        <v>45376</v>
      </c>
      <c r="B70" s="4" t="s">
        <v>17</v>
      </c>
      <c r="C70" s="18">
        <f>(Recipes!$C$21*'Ingredients (£kg)'!B14)+(Recipes!$C$22*'Ingredients (£kg)'!C14)+(Recipes!$C$23*'Ingredients (£kg)'!E14)+(Recipes!$C$24*'Ingredients (£kg)'!M14)+(Recipes!$C$25*'Ingredients (£kg)'!N14)</f>
        <v>2.433733459</v>
      </c>
      <c r="D70" s="4">
        <v>0.25</v>
      </c>
      <c r="E70" s="4">
        <v>0.1</v>
      </c>
      <c r="F70" s="4">
        <v>0.1</v>
      </c>
      <c r="G70" s="13">
        <f t="shared" si="1"/>
        <v>2.883733459</v>
      </c>
      <c r="H70" s="12">
        <v>10.49</v>
      </c>
      <c r="I70" s="13">
        <f t="shared" si="2"/>
        <v>7.606266541</v>
      </c>
      <c r="J70" s="14">
        <f t="shared" si="3"/>
        <v>0.7250969057</v>
      </c>
      <c r="K70" s="3">
        <v>66.0</v>
      </c>
      <c r="L70" s="15">
        <v>121.0</v>
      </c>
      <c r="M70" s="3">
        <f t="shared" si="4"/>
        <v>187</v>
      </c>
      <c r="N70" s="16">
        <f t="shared" si="5"/>
        <v>1961.63</v>
      </c>
      <c r="O70" s="16">
        <f t="shared" si="6"/>
        <v>539.2581568</v>
      </c>
    </row>
    <row r="71">
      <c r="A71" s="17">
        <f t="shared" si="10"/>
        <v>45383</v>
      </c>
      <c r="B71" s="4" t="s">
        <v>17</v>
      </c>
      <c r="C71" s="18">
        <f>(Recipes!$C$21*'Ingredients (£kg)'!B15)+(Recipes!$C$22*'Ingredients (£kg)'!C15)+(Recipes!$C$23*'Ingredients (£kg)'!E15)+(Recipes!$C$24*'Ingredients (£kg)'!M15)+(Recipes!$C$25*'Ingredients (£kg)'!N15)</f>
        <v>2.508163482</v>
      </c>
      <c r="D71" s="4">
        <v>0.25</v>
      </c>
      <c r="E71" s="4">
        <v>0.1</v>
      </c>
      <c r="F71" s="4">
        <v>0.1</v>
      </c>
      <c r="G71" s="13">
        <f t="shared" si="1"/>
        <v>2.958163482</v>
      </c>
      <c r="H71" s="12">
        <v>10.49</v>
      </c>
      <c r="I71" s="13">
        <f t="shared" si="2"/>
        <v>7.531836518</v>
      </c>
      <c r="J71" s="14">
        <f t="shared" si="3"/>
        <v>0.7180015746</v>
      </c>
      <c r="K71" s="3">
        <v>113.0</v>
      </c>
      <c r="L71" s="15">
        <v>24.0</v>
      </c>
      <c r="M71" s="3">
        <f t="shared" si="4"/>
        <v>137</v>
      </c>
      <c r="N71" s="16">
        <f t="shared" si="5"/>
        <v>1437.13</v>
      </c>
      <c r="O71" s="16">
        <f t="shared" si="6"/>
        <v>405.2683971</v>
      </c>
    </row>
    <row r="72">
      <c r="A72" s="19"/>
      <c r="B72" s="4"/>
      <c r="C72" s="4"/>
      <c r="D72" s="4"/>
      <c r="E72" s="4"/>
      <c r="F72" s="4"/>
      <c r="G72" s="13"/>
      <c r="H72" s="12"/>
      <c r="I72" s="13"/>
      <c r="J72" s="14"/>
    </row>
    <row r="956">
      <c r="H956" s="12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3.86"/>
    <col customWidth="1" min="3" max="3" width="32.57"/>
    <col customWidth="1" min="4" max="25" width="8.71"/>
  </cols>
  <sheetData>
    <row r="1">
      <c r="A1" s="2" t="s">
        <v>34</v>
      </c>
      <c r="B1" s="2" t="s">
        <v>35</v>
      </c>
      <c r="C1" s="1" t="s">
        <v>36</v>
      </c>
    </row>
    <row r="2">
      <c r="A2" s="3" t="s">
        <v>4</v>
      </c>
      <c r="B2" s="3" t="s">
        <v>37</v>
      </c>
      <c r="C2" s="3" t="s">
        <v>38</v>
      </c>
    </row>
    <row r="3">
      <c r="A3" s="3" t="s">
        <v>5</v>
      </c>
      <c r="B3" s="3" t="s">
        <v>39</v>
      </c>
      <c r="C3" s="3" t="s">
        <v>40</v>
      </c>
    </row>
    <row r="4">
      <c r="A4" s="3" t="s">
        <v>6</v>
      </c>
      <c r="B4" s="3" t="s">
        <v>41</v>
      </c>
      <c r="C4" s="3" t="s">
        <v>42</v>
      </c>
    </row>
    <row r="5">
      <c r="A5" s="3" t="s">
        <v>7</v>
      </c>
      <c r="B5" s="20" t="s">
        <v>43</v>
      </c>
      <c r="C5" s="3" t="s">
        <v>44</v>
      </c>
    </row>
    <row r="6">
      <c r="A6" s="3" t="s">
        <v>8</v>
      </c>
      <c r="B6" s="3" t="s">
        <v>45</v>
      </c>
      <c r="C6" s="3" t="s">
        <v>38</v>
      </c>
    </row>
    <row r="7">
      <c r="A7" s="3" t="s">
        <v>10</v>
      </c>
      <c r="B7" s="20" t="s">
        <v>46</v>
      </c>
      <c r="C7" s="3" t="s">
        <v>47</v>
      </c>
    </row>
    <row r="8">
      <c r="A8" s="3" t="s">
        <v>11</v>
      </c>
      <c r="B8" s="20" t="s">
        <v>48</v>
      </c>
      <c r="C8" s="3" t="s">
        <v>49</v>
      </c>
    </row>
    <row r="9">
      <c r="A9" s="3" t="s">
        <v>12</v>
      </c>
      <c r="B9" s="3" t="s">
        <v>50</v>
      </c>
      <c r="C9" s="3" t="s">
        <v>47</v>
      </c>
    </row>
    <row r="10">
      <c r="A10" s="3" t="s">
        <v>14</v>
      </c>
      <c r="B10" s="3" t="s">
        <v>51</v>
      </c>
      <c r="C10" s="3" t="s">
        <v>52</v>
      </c>
    </row>
    <row r="11">
      <c r="A11" s="3" t="s">
        <v>15</v>
      </c>
      <c r="B11" s="3" t="s">
        <v>53</v>
      </c>
      <c r="C11" s="3" t="s">
        <v>54</v>
      </c>
    </row>
    <row r="12">
      <c r="A12" s="3" t="s">
        <v>18</v>
      </c>
      <c r="B12" s="20" t="s">
        <v>55</v>
      </c>
      <c r="C12" s="3" t="s">
        <v>56</v>
      </c>
    </row>
    <row r="13">
      <c r="A13" s="4" t="s">
        <v>17</v>
      </c>
      <c r="B13" s="4" t="s">
        <v>17</v>
      </c>
      <c r="C13" s="4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2"/>
  <legacyDrawing r:id="rId3"/>
</worksheet>
</file>