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ionship Responses" sheetId="1" r:id="rId4"/>
    <sheet state="visible" name="All Respondents" sheetId="2" r:id="rId5"/>
    <sheet state="visible" name="All Respondents Charts" sheetId="3" r:id="rId6"/>
    <sheet state="visible" name="Current Students" sheetId="4" r:id="rId7"/>
    <sheet state="visible" name="Current Student Charts" sheetId="5" r:id="rId8"/>
    <sheet state="visible" name="Prospective Students" sheetId="6" r:id="rId9"/>
    <sheet state="visible" name="Prospective Student Charts" sheetId="7" r:id="rId10"/>
    <sheet state="visible" name="Groupings" sheetId="8" r:id="rId11"/>
  </sheets>
  <definedNames/>
  <calcPr/>
</workbook>
</file>

<file path=xl/sharedStrings.xml><?xml version="1.0" encoding="utf-8"?>
<sst xmlns="http://schemas.openxmlformats.org/spreadsheetml/2006/main" count="468" uniqueCount="110">
  <si>
    <t>Relationship</t>
  </si>
  <si>
    <t>Responses</t>
  </si>
  <si>
    <t>Completions</t>
  </si>
  <si>
    <t>Rate</t>
  </si>
  <si>
    <t xml:space="preserve">Current Student </t>
  </si>
  <si>
    <t>Prospective Student</t>
  </si>
  <si>
    <t>Parent</t>
  </si>
  <si>
    <t>Alumni</t>
  </si>
  <si>
    <t>N/A</t>
  </si>
  <si>
    <t>Faculty / Staff</t>
  </si>
  <si>
    <t>Other</t>
  </si>
  <si>
    <t>Total Responses</t>
  </si>
  <si>
    <t>Total Completions</t>
  </si>
  <si>
    <t>Task</t>
  </si>
  <si>
    <t>Category</t>
  </si>
  <si>
    <t>Total Votes</t>
  </si>
  <si>
    <t>% Of Total Votes</t>
  </si>
  <si>
    <t>Cumulative %</t>
  </si>
  <si>
    <t>Total</t>
  </si>
  <si>
    <t># Tasks</t>
  </si>
  <si>
    <t>Avg Votes / Task</t>
  </si>
  <si>
    <t>Big</t>
  </si>
  <si>
    <t>Course catalog (locations, times, faculty)</t>
  </si>
  <si>
    <t>Financial aid (process, applying, deadlines)</t>
  </si>
  <si>
    <t>Registering for classes</t>
  </si>
  <si>
    <t>Tuition and fees</t>
  </si>
  <si>
    <t>Scholarships</t>
  </si>
  <si>
    <t>Medium</t>
  </si>
  <si>
    <t>Paths of study</t>
  </si>
  <si>
    <t>Financial aid programs</t>
  </si>
  <si>
    <t>Online learning</t>
  </si>
  <si>
    <t>Application (dates, deadlines, requirements)</t>
  </si>
  <si>
    <t>Admissions (requirements)</t>
  </si>
  <si>
    <t>Requirements for degree</t>
  </si>
  <si>
    <t>Total cost of a degree</t>
  </si>
  <si>
    <t>Evergreen calendar (events, holidays, etc.)</t>
  </si>
  <si>
    <t>Bachelors degree programs</t>
  </si>
  <si>
    <t>COVID-19 issues</t>
  </si>
  <si>
    <t>Small</t>
  </si>
  <si>
    <t>Degree requirements</t>
  </si>
  <si>
    <t>Library (contact, hours, location)</t>
  </si>
  <si>
    <t>Housing (forms, policies, rates)</t>
  </si>
  <si>
    <t>Student employment</t>
  </si>
  <si>
    <t>Campus life</t>
  </si>
  <si>
    <t>Student evaluations</t>
  </si>
  <si>
    <t>General information about Evergreen</t>
  </si>
  <si>
    <t>Online payment</t>
  </si>
  <si>
    <t>Academic statement (examples, requirements)</t>
  </si>
  <si>
    <t>Evergreen culture</t>
  </si>
  <si>
    <t>Syllabus</t>
  </si>
  <si>
    <t>Difference between Evergreen and other universities</t>
  </si>
  <si>
    <t>Graduate degrees</t>
  </si>
  <si>
    <t>Academic advisors (hours, how to meet, drop-in)</t>
  </si>
  <si>
    <t>Graduate program financial aid</t>
  </si>
  <si>
    <t>LBGTQA resources</t>
  </si>
  <si>
    <t>Weekend and evening classes</t>
  </si>
  <si>
    <t>Tiny</t>
  </si>
  <si>
    <t>Requirements a course fulfills</t>
  </si>
  <si>
    <t>Transfer credits (process, policies)</t>
  </si>
  <si>
    <t>Study abroad</t>
  </si>
  <si>
    <t>Work study</t>
  </si>
  <si>
    <t>Transcripts (process, pricing, etc)</t>
  </si>
  <si>
    <t>Apply for graduate program</t>
  </si>
  <si>
    <t>Resources for students with disabilities</t>
  </si>
  <si>
    <t>Faculty directory</t>
  </si>
  <si>
    <t>Wellness services</t>
  </si>
  <si>
    <t>Individual Learning Contracts (deadline, policies)</t>
  </si>
  <si>
    <t>Campus bookstore</t>
  </si>
  <si>
    <t>Tacoma campus</t>
  </si>
  <si>
    <t>Internship (availability, process)</t>
  </si>
  <si>
    <t>Native Pathways (eligibility, locations, program)</t>
  </si>
  <si>
    <t>Campus dining (hours, menus, services)</t>
  </si>
  <si>
    <t>Campus safety</t>
  </si>
  <si>
    <t>Internet access</t>
  </si>
  <si>
    <t>Career services</t>
  </si>
  <si>
    <t>Multicultural student resources</t>
  </si>
  <si>
    <t>Visiting Evergreen</t>
  </si>
  <si>
    <t>Tutoring</t>
  </si>
  <si>
    <t>Recreation center (classes, hours, map)</t>
  </si>
  <si>
    <t>GRE (requirements, pre-requisites, timing)</t>
  </si>
  <si>
    <t>Academic fair</t>
  </si>
  <si>
    <t>Residency requirements</t>
  </si>
  <si>
    <t>Sample schedule</t>
  </si>
  <si>
    <t>Veterans resources</t>
  </si>
  <si>
    <t>Virtual tour of Evergreen</t>
  </si>
  <si>
    <t>Enrollment report</t>
  </si>
  <si>
    <t>Part-time options</t>
  </si>
  <si>
    <t>Student groups</t>
  </si>
  <si>
    <t>Academic policies</t>
  </si>
  <si>
    <t>Explore Olympia</t>
  </si>
  <si>
    <t>Parking information(cost, passes, services)</t>
  </si>
  <si>
    <t>Campus police</t>
  </si>
  <si>
    <t>Campus policies</t>
  </si>
  <si>
    <t>Office directory</t>
  </si>
  <si>
    <t>Alumni employment (rates, types)</t>
  </si>
  <si>
    <t>International admissions</t>
  </si>
  <si>
    <t>Getting to Evergreen (map, directions, transit)</t>
  </si>
  <si>
    <t>Undocumented student resources</t>
  </si>
  <si>
    <t>Western Undergraduate Exchange</t>
  </si>
  <si>
    <t>Academic deans</t>
  </si>
  <si>
    <t>Audit / nonadmitted classes</t>
  </si>
  <si>
    <t>Totals</t>
  </si>
  <si>
    <t>Academics</t>
  </si>
  <si>
    <t>Costs</t>
  </si>
  <si>
    <t>Admissions</t>
  </si>
  <si>
    <t>Campus Life</t>
  </si>
  <si>
    <t>Campus Locations</t>
  </si>
  <si>
    <t>Non-Academic Resources</t>
  </si>
  <si>
    <t>About Evergreen</t>
  </si>
  <si>
    <t xml:space="preserve">Cumulative %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</si>
</sst>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8.0"/>
      <color rgb="FF000000"/>
      <name val="Proxima Nova"/>
    </font>
    <font>
      <sz val="18.0"/>
      <color rgb="FF000000"/>
      <name val="Proxima Nova"/>
    </font>
    <font>
      <sz val="14.0"/>
      <color rgb="FF000000"/>
      <name val="Proxima Nova"/>
    </font>
    <font>
      <b/>
      <sz val="14.0"/>
      <color rgb="FF000000"/>
      <name val="Proxima Nova"/>
    </font>
    <font>
      <color rgb="FF000000"/>
      <name val="Arial"/>
      <scheme val="minor"/>
    </font>
    <font>
      <b/>
      <sz val="18.0"/>
      <color rgb="FF333333"/>
      <name val="Proxima Nova"/>
    </font>
    <font>
      <b/>
      <sz val="18.0"/>
      <color theme="1"/>
      <name val="Proxima Nova"/>
    </font>
    <font>
      <sz val="18.0"/>
      <color theme="1"/>
      <name val="Proxima Nova"/>
    </font>
    <font>
      <sz val="14.0"/>
      <color rgb="FF333333"/>
      <name val="Proxima Nova"/>
    </font>
    <font>
      <sz val="14.0"/>
      <color theme="1"/>
      <name val="Proxima Nova"/>
    </font>
    <font>
      <color theme="1"/>
      <name val="Proxima Nova"/>
    </font>
    <font>
      <sz val="11.0"/>
      <color rgb="FF000000"/>
      <name val="Calibri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E69138"/>
        <bgColor rgb="FFE69138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1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3" fontId="5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shrinkToFit="0" vertical="bottom" wrapText="0"/>
    </xf>
    <xf borderId="0" fillId="0" fontId="5" numFmtId="10" xfId="0" applyFont="1" applyNumberFormat="1"/>
    <xf borderId="0" fillId="0" fontId="5" numFmtId="0" xfId="0" applyFont="1"/>
    <xf borderId="0" fillId="4" fontId="5" numFmtId="0" xfId="0" applyAlignment="1" applyFill="1" applyFont="1">
      <alignment readingOrder="0" shrinkToFit="0" vertical="bottom" wrapText="0"/>
    </xf>
    <xf borderId="0" fillId="5" fontId="5" numFmtId="0" xfId="0" applyAlignment="1" applyFill="1" applyFont="1">
      <alignment readingOrder="0" shrinkToFit="0" vertical="bottom" wrapText="0"/>
    </xf>
    <xf borderId="0" fillId="6" fontId="5" numFmtId="0" xfId="0" applyAlignment="1" applyFill="1" applyFont="1">
      <alignment readingOrder="0" shrinkToFit="0" vertical="bottom" wrapText="0"/>
    </xf>
    <xf borderId="0" fillId="7" fontId="6" numFmtId="0" xfId="0" applyAlignment="1" applyFill="1" applyFont="1">
      <alignment readingOrder="0"/>
    </xf>
    <xf borderId="0" fillId="7" fontId="6" numFmtId="0" xfId="0" applyAlignment="1" applyFont="1">
      <alignment readingOrder="0" shrinkToFit="0" vertical="bottom" wrapText="0"/>
    </xf>
    <xf borderId="0" fillId="7" fontId="6" numFmtId="0" xfId="0" applyAlignment="1" applyFont="1">
      <alignment shrinkToFit="0" vertical="bottom" wrapText="0"/>
    </xf>
    <xf borderId="0" fillId="7" fontId="6" numFmtId="10" xfId="0" applyFont="1" applyNumberFormat="1"/>
    <xf borderId="0" fillId="7" fontId="5" numFmtId="0" xfId="0" applyFont="1"/>
    <xf borderId="0" fillId="0" fontId="7" numFmtId="0" xfId="0" applyFont="1"/>
    <xf borderId="1" fillId="0" fontId="1" numFmtId="0" xfId="0" applyBorder="1" applyFont="1"/>
    <xf borderId="0" fillId="2" fontId="8" numFmtId="0" xfId="0" applyAlignment="1" applyFont="1">
      <alignment horizontal="left" readingOrder="0" shrinkToFit="0" vertical="bottom" wrapText="0"/>
    </xf>
    <xf borderId="0" fillId="2" fontId="9" numFmtId="0" xfId="0" applyAlignment="1" applyFont="1">
      <alignment horizontal="left" readingOrder="0"/>
    </xf>
    <xf borderId="0" fillId="0" fontId="10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3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12" numFmtId="10" xfId="0" applyFont="1" applyNumberFormat="1"/>
    <xf borderId="0" fillId="4" fontId="11" numFmtId="0" xfId="0" applyAlignment="1" applyFont="1">
      <alignment readingOrder="0" shrinkToFit="0" vertical="bottom" wrapText="0"/>
    </xf>
    <xf borderId="0" fillId="5" fontId="11" numFmtId="0" xfId="0" applyAlignment="1" applyFont="1">
      <alignment readingOrder="0" shrinkToFit="0" vertical="bottom" wrapText="0"/>
    </xf>
    <xf borderId="0" fillId="6" fontId="11" numFmtId="0" xfId="0" applyAlignment="1" applyFont="1">
      <alignment readingOrder="0" shrinkToFit="0" vertical="bottom" wrapText="0"/>
    </xf>
    <xf borderId="0" fillId="0" fontId="12" numFmtId="0" xfId="0" applyFont="1"/>
    <xf borderId="0" fillId="0" fontId="5" numFmtId="0" xfId="0" applyAlignment="1" applyFont="1">
      <alignment shrinkToFit="0" vertical="bottom" wrapText="0"/>
    </xf>
    <xf borderId="0" fillId="0" fontId="5" numFmtId="10" xfId="0" applyAlignment="1" applyFont="1" applyNumberFormat="1">
      <alignment shrinkToFit="0" vertical="bottom" wrapText="0"/>
    </xf>
    <xf borderId="0" fillId="0" fontId="13" numFmtId="0" xfId="0" applyFont="1"/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vertical="bottom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Respondent Relationship To Evergreen State College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'Relationship Responses'!$K$3:$K$9</c:f>
            </c:strRef>
          </c:cat>
          <c:val>
            <c:numRef>
              <c:f>'Relationship Responses'!$L$3:$L$9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Normalized Votes By Category (Prospective  Students)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2"/>
              </a:solidFill>
            </c:spPr>
          </c:dPt>
          <c:dPt>
            <c:idx val="1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chemeClr val="accent5"/>
              </a:solidFill>
            </c:spPr>
          </c:dPt>
          <c:dPt>
            <c:idx val="3"/>
            <c:spPr>
              <a:solidFill>
                <a:schemeClr val="accent1"/>
              </a:solidFill>
            </c:spPr>
          </c:dPt>
          <c:dPt>
            <c:idx val="4"/>
            <c:spPr>
              <a:solidFill>
                <a:schemeClr val="accent4"/>
              </a:solidFill>
            </c:spPr>
          </c:dPt>
          <c:dPt>
            <c:idx val="5"/>
            <c:spPr>
              <a:solidFill>
                <a:srgbClr val="6D9EEB"/>
              </a:solidFill>
            </c:spPr>
          </c:dPt>
          <c:dPt>
            <c:idx val="6"/>
            <c:spPr>
              <a:solidFill>
                <a:schemeClr val="accent6"/>
              </a:solidFill>
            </c:spPr>
          </c:dPt>
          <c:dPt>
            <c:idx val="7"/>
          </c:dPt>
          <c:dPt>
            <c:idx val="8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'Prospective Student Charts'!$L$9:$L$17</c:f>
            </c:strRef>
          </c:cat>
          <c:val>
            <c:numRef>
              <c:f>'Prospective Student Charts'!$M$9:$M$17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Votes Per Task (Prospective Students)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'Prospective Students'!$D$1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'Prospective Students'!$B$2:$B$77</c:f>
            </c:strRef>
          </c:cat>
          <c:val>
            <c:numRef>
              <c:f>'Prospective Students'!$D$2:$D$77</c:f>
              <c:numCache/>
            </c:numRef>
          </c:val>
        </c:ser>
        <c:axId val="1885525552"/>
        <c:axId val="1696795806"/>
      </c:barChart>
      <c:catAx>
        <c:axId val="188552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795806"/>
      </c:catAx>
      <c:valAx>
        <c:axId val="1696795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Votes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5255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Respondents Who Completed Survey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'Relationship Responses'!$M$2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</c:dPt>
          <c:dPt>
            <c:idx val="4"/>
          </c:dPt>
          <c:dPt>
            <c:idx val="5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'Relationship Responses'!$K$3:$K$5</c:f>
            </c:strRef>
          </c:cat>
          <c:val>
            <c:numRef>
              <c:f>'Relationship Responses'!$M$3:$M$8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Votes By Category (All Respondents)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</c:dPt>
          <c:dPt>
            <c:idx val="8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'All Respondents Charts'!$B$4:$B$12</c:f>
            </c:strRef>
          </c:cat>
          <c:val>
            <c:numRef>
              <c:f>'All Respondents Charts'!$C$4:$C$12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Normalized By Category (All Respondents)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2"/>
              </a:solidFill>
            </c:spPr>
          </c:dPt>
          <c:dPt>
            <c:idx val="1"/>
            <c:spPr>
              <a:solidFill>
                <a:schemeClr val="accent1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chemeClr val="accent6"/>
              </a:solidFill>
            </c:spPr>
          </c:dPt>
          <c:dPt>
            <c:idx val="5"/>
            <c:spPr>
              <a:solidFill>
                <a:schemeClr val="accent5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</c:dPt>
          <c:dPt>
            <c:idx val="8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'All Respondents Charts'!$G$4:$G$12</c:f>
            </c:strRef>
          </c:cat>
          <c:val>
            <c:numRef>
              <c:f>'All Respondents Charts'!$H$4:$H$12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Votes Per Task (All Respondents)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'All Respondents'!$D$1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'All Respondents'!$B$2:$B$77</c:f>
            </c:strRef>
          </c:cat>
          <c:val>
            <c:numRef>
              <c:f>'All Respondents'!$D$2:$D$77</c:f>
              <c:numCache/>
            </c:numRef>
          </c:val>
        </c:ser>
        <c:axId val="1564018165"/>
        <c:axId val="1916569821"/>
      </c:barChart>
      <c:catAx>
        <c:axId val="1564018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569821"/>
      </c:catAx>
      <c:valAx>
        <c:axId val="1916569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Votes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018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Votes By Category (Current Students)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'Current Students'!$I$1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</c:dPt>
          <c:dPt>
            <c:idx val="8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'Current Students'!$H$2:$H$10</c:f>
            </c:strRef>
          </c:cat>
          <c:val>
            <c:numRef>
              <c:f>'Current Students'!$I$2:$I$10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  <a:latin typeface="+mn-lt"/>
              </a:defRPr>
            </a:pPr>
            <a:r>
              <a:rPr b="1" sz="2000">
                <a:solidFill>
                  <a:srgbClr val="000000"/>
                </a:solidFill>
                <a:latin typeface="+mn-lt"/>
              </a:rPr>
              <a:t>Normalized Votes By Category (Current Students)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2"/>
              </a:solidFill>
            </c:spPr>
          </c:dPt>
          <c:dPt>
            <c:idx val="1"/>
            <c:spPr>
              <a:solidFill>
                <a:schemeClr val="accent1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chemeClr val="accent6"/>
              </a:solidFill>
            </c:spPr>
          </c:dPt>
          <c:dPt>
            <c:idx val="5"/>
            <c:spPr>
              <a:solidFill>
                <a:schemeClr val="accent5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</c:dPt>
          <c:dPt>
            <c:idx val="8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'Current Student Charts'!$K$3:$K$11</c:f>
            </c:strRef>
          </c:cat>
          <c:val>
            <c:numRef>
              <c:f>'Current Student Charts'!$L$3:$L$11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Votes Per Task (Current Students)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'Current Students'!$D$1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'Current Students'!$B$2:$B$77</c:f>
            </c:strRef>
          </c:cat>
          <c:val>
            <c:numRef>
              <c:f>'Current Students'!$D$2:$D$77</c:f>
              <c:numCache/>
            </c:numRef>
          </c:val>
        </c:ser>
        <c:axId val="225669302"/>
        <c:axId val="1347131020"/>
      </c:barChart>
      <c:catAx>
        <c:axId val="225669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131020"/>
      </c:catAx>
      <c:valAx>
        <c:axId val="1347131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Votes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669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Votes By Category (Prospective Students)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</c:dPt>
          <c:dPt>
            <c:idx val="8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'Prospective Students'!$H$2:$H$10</c:f>
            </c:strRef>
          </c:cat>
          <c:val>
            <c:numRef>
              <c:f>'Prospective Students'!$I$2:$I$10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0</xdr:row>
      <xdr:rowOff>142875</xdr:rowOff>
    </xdr:from>
    <xdr:ext cx="8467725" cy="5238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276225</xdr:colOff>
      <xdr:row>28</xdr:row>
      <xdr:rowOff>9525</xdr:rowOff>
    </xdr:from>
    <xdr:ext cx="8467725" cy="5238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0</xdr:row>
      <xdr:rowOff>171450</xdr:rowOff>
    </xdr:from>
    <xdr:ext cx="7972425" cy="4924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819150</xdr:colOff>
      <xdr:row>0</xdr:row>
      <xdr:rowOff>171450</xdr:rowOff>
    </xdr:from>
    <xdr:ext cx="7972425" cy="4924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238125</xdr:colOff>
      <xdr:row>26</xdr:row>
      <xdr:rowOff>142875</xdr:rowOff>
    </xdr:from>
    <xdr:ext cx="10448925" cy="64579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485775</xdr:colOff>
      <xdr:row>26</xdr:row>
      <xdr:rowOff>142875</xdr:rowOff>
    </xdr:from>
    <xdr:ext cx="7181850" cy="718185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152400</xdr:rowOff>
    </xdr:from>
    <xdr:ext cx="7972425" cy="49244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857250</xdr:colOff>
      <xdr:row>0</xdr:row>
      <xdr:rowOff>152400</xdr:rowOff>
    </xdr:from>
    <xdr:ext cx="7972425" cy="49244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285750</xdr:colOff>
      <xdr:row>26</xdr:row>
      <xdr:rowOff>133350</xdr:rowOff>
    </xdr:from>
    <xdr:ext cx="10696575" cy="66008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742950</xdr:colOff>
      <xdr:row>26</xdr:row>
      <xdr:rowOff>133350</xdr:rowOff>
    </xdr:from>
    <xdr:ext cx="7181850" cy="718185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0</xdr:row>
      <xdr:rowOff>152400</xdr:rowOff>
    </xdr:from>
    <xdr:ext cx="7972425" cy="49244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838200</xdr:colOff>
      <xdr:row>0</xdr:row>
      <xdr:rowOff>152400</xdr:rowOff>
    </xdr:from>
    <xdr:ext cx="7972425" cy="49244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257175</xdr:colOff>
      <xdr:row>26</xdr:row>
      <xdr:rowOff>114300</xdr:rowOff>
    </xdr:from>
    <xdr:ext cx="10696575" cy="66008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714375</xdr:colOff>
      <xdr:row>26</xdr:row>
      <xdr:rowOff>114300</xdr:rowOff>
    </xdr:from>
    <xdr:ext cx="7181850" cy="718185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75"/>
    <col customWidth="1" min="11" max="11" width="19.38"/>
    <col customWidth="1" min="12" max="12" width="15.63"/>
  </cols>
  <sheetData>
    <row r="1">
      <c r="A1" s="1">
        <v>45448.0</v>
      </c>
    </row>
    <row r="2">
      <c r="K2" s="2" t="s">
        <v>0</v>
      </c>
      <c r="L2" s="2" t="s">
        <v>1</v>
      </c>
      <c r="M2" s="2" t="s">
        <v>2</v>
      </c>
      <c r="N2" s="2" t="s">
        <v>3</v>
      </c>
    </row>
    <row r="3">
      <c r="K3" s="3" t="s">
        <v>4</v>
      </c>
      <c r="L3" s="3">
        <v>509.0</v>
      </c>
      <c r="M3" s="3">
        <v>387.0</v>
      </c>
      <c r="N3" s="3">
        <f t="shared" ref="N3:N5" si="1">(M3/L3)*100</f>
        <v>76.03143418</v>
      </c>
    </row>
    <row r="4">
      <c r="K4" s="3" t="s">
        <v>5</v>
      </c>
      <c r="L4" s="3">
        <v>319.0</v>
      </c>
      <c r="M4" s="3">
        <v>227.0</v>
      </c>
      <c r="N4" s="3">
        <f t="shared" si="1"/>
        <v>71.15987461</v>
      </c>
    </row>
    <row r="5">
      <c r="K5" s="3" t="s">
        <v>6</v>
      </c>
      <c r="L5" s="3">
        <v>17.0</v>
      </c>
      <c r="M5" s="3">
        <v>11.0</v>
      </c>
      <c r="N5" s="3">
        <f t="shared" si="1"/>
        <v>64.70588235</v>
      </c>
    </row>
    <row r="6">
      <c r="K6" s="3" t="s">
        <v>7</v>
      </c>
      <c r="L6" s="3">
        <v>70.0</v>
      </c>
      <c r="M6" s="3" t="s">
        <v>8</v>
      </c>
    </row>
    <row r="7">
      <c r="K7" s="3" t="s">
        <v>9</v>
      </c>
      <c r="L7" s="3">
        <v>34.0</v>
      </c>
      <c r="M7" s="3" t="s">
        <v>8</v>
      </c>
    </row>
    <row r="8">
      <c r="K8" s="3" t="s">
        <v>10</v>
      </c>
      <c r="L8" s="3">
        <v>75.0</v>
      </c>
      <c r="M8" s="3" t="s">
        <v>8</v>
      </c>
    </row>
    <row r="11">
      <c r="K11" s="2" t="s">
        <v>11</v>
      </c>
      <c r="L11" s="2" t="s">
        <v>12</v>
      </c>
      <c r="M11" s="2" t="s">
        <v>3</v>
      </c>
    </row>
    <row r="12">
      <c r="K12" s="4">
        <f t="shared" ref="K12:L12" si="2">sum(L3:L5)</f>
        <v>845</v>
      </c>
      <c r="L12" s="4">
        <f t="shared" si="2"/>
        <v>625</v>
      </c>
      <c r="M12" s="4">
        <f>(L12/K12)*100</f>
        <v>73.96449704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56.75"/>
    <col customWidth="1" min="3" max="3" width="32.63"/>
    <col customWidth="1" min="4" max="4" width="21.25"/>
    <col customWidth="1" min="5" max="5" width="32.0"/>
    <col customWidth="1" min="6" max="6" width="22.38"/>
    <col customWidth="1" min="7" max="7" width="4.5"/>
    <col customWidth="1" min="8" max="8" width="32.25"/>
    <col customWidth="1" min="10" max="10" width="13.63"/>
    <col customWidth="1" min="11" max="11" width="25.25"/>
  </cols>
  <sheetData>
    <row r="1">
      <c r="A1" s="5"/>
      <c r="B1" s="5" t="s">
        <v>13</v>
      </c>
      <c r="C1" s="5" t="s">
        <v>14</v>
      </c>
      <c r="D1" s="5" t="s">
        <v>15</v>
      </c>
      <c r="E1" s="6" t="s">
        <v>16</v>
      </c>
      <c r="F1" s="6" t="s">
        <v>17</v>
      </c>
      <c r="G1" s="7"/>
      <c r="H1" s="6" t="s">
        <v>14</v>
      </c>
      <c r="I1" s="6" t="s">
        <v>18</v>
      </c>
      <c r="J1" s="6" t="s">
        <v>19</v>
      </c>
      <c r="K1" s="6" t="s">
        <v>20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21</v>
      </c>
      <c r="B2" s="9" t="s">
        <v>22</v>
      </c>
      <c r="C2" s="10" t="str">
        <f>VLOOKUP(B2,Groupings!$A$2:$B$77,2,FALSE)</f>
        <v>Academics</v>
      </c>
      <c r="D2" s="11">
        <v>186.0</v>
      </c>
      <c r="E2" s="12">
        <f t="shared" ref="E2:E77" si="1">(D2/$D$78)</f>
        <v>0.06226983596</v>
      </c>
      <c r="F2" s="12">
        <f>E2</f>
        <v>0.06226983596</v>
      </c>
      <c r="G2" s="13"/>
      <c r="H2" s="13" t="str">
        <f>IFERROR(__xludf.DUMMYFUNCTION("unique(C2:C77)"),"Academics")</f>
        <v>Academics</v>
      </c>
      <c r="I2" s="13">
        <f t="shared" ref="I2:I8" si="2">sumif($C$2:$C$77, H2, $D$2:$D$77)</f>
        <v>1093</v>
      </c>
      <c r="J2" s="13">
        <f t="shared" ref="J2:J8" si="3">countif($C$2:$C$77, H2)</f>
        <v>24</v>
      </c>
      <c r="K2" s="13">
        <f t="shared" ref="K2:K8" si="4">round(I2/J2,0)</f>
        <v>46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8"/>
      <c r="B3" s="9" t="s">
        <v>23</v>
      </c>
      <c r="C3" s="10" t="str">
        <f>VLOOKUP(B3,Groupings!$A$2:$B$77,2,FALSE)</f>
        <v>Costs</v>
      </c>
      <c r="D3" s="11">
        <v>154.0</v>
      </c>
      <c r="E3" s="12">
        <f t="shared" si="1"/>
        <v>0.0515567459</v>
      </c>
      <c r="F3" s="12">
        <f t="shared" ref="F3:F77" si="5">F2+E3</f>
        <v>0.1138265819</v>
      </c>
      <c r="G3" s="13"/>
      <c r="H3" s="13" t="str">
        <f>IFERROR(__xludf.DUMMYFUNCTION("""COMPUTED_VALUE"""),"Costs")</f>
        <v>Costs</v>
      </c>
      <c r="I3" s="13">
        <f t="shared" si="2"/>
        <v>679</v>
      </c>
      <c r="J3" s="13">
        <f t="shared" si="3"/>
        <v>9</v>
      </c>
      <c r="K3" s="13">
        <f t="shared" si="4"/>
        <v>75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8"/>
      <c r="B4" s="9" t="s">
        <v>24</v>
      </c>
      <c r="C4" s="10" t="str">
        <f>VLOOKUP(B4,Groupings!$A$2:$B$77,2,FALSE)</f>
        <v>Academics</v>
      </c>
      <c r="D4" s="11">
        <v>151.0</v>
      </c>
      <c r="E4" s="12">
        <f t="shared" si="1"/>
        <v>0.05055239371</v>
      </c>
      <c r="F4" s="12">
        <f t="shared" si="5"/>
        <v>0.1643789756</v>
      </c>
      <c r="G4" s="13"/>
      <c r="H4" s="13" t="str">
        <f>IFERROR(__xludf.DUMMYFUNCTION("""COMPUTED_VALUE"""),"Admissions")</f>
        <v>Admissions</v>
      </c>
      <c r="I4" s="13">
        <f t="shared" si="2"/>
        <v>361</v>
      </c>
      <c r="J4" s="13">
        <f t="shared" si="3"/>
        <v>11</v>
      </c>
      <c r="K4" s="13">
        <f t="shared" si="4"/>
        <v>33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8"/>
      <c r="B5" s="9" t="s">
        <v>25</v>
      </c>
      <c r="C5" s="10" t="str">
        <f>VLOOKUP(B5,Groupings!$A$2:$B$77,2,FALSE)</f>
        <v>Costs</v>
      </c>
      <c r="D5" s="11">
        <v>147.0</v>
      </c>
      <c r="E5" s="12">
        <f t="shared" si="1"/>
        <v>0.04921325745</v>
      </c>
      <c r="F5" s="12">
        <f t="shared" si="5"/>
        <v>0.213592233</v>
      </c>
      <c r="G5" s="13"/>
      <c r="H5" s="13" t="str">
        <f>IFERROR(__xludf.DUMMYFUNCTION("""COMPUTED_VALUE"""),"Campus Life")</f>
        <v>Campus Life</v>
      </c>
      <c r="I5" s="13">
        <f t="shared" si="2"/>
        <v>329</v>
      </c>
      <c r="J5" s="13">
        <f t="shared" si="3"/>
        <v>10</v>
      </c>
      <c r="K5" s="13">
        <f t="shared" si="4"/>
        <v>33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8"/>
      <c r="B6" s="9" t="s">
        <v>26</v>
      </c>
      <c r="C6" s="10" t="str">
        <f>VLOOKUP(B6,Groupings!$A$2:$B$77,2,FALSE)</f>
        <v>Costs</v>
      </c>
      <c r="D6" s="11">
        <v>99.0</v>
      </c>
      <c r="E6" s="12">
        <f t="shared" si="1"/>
        <v>0.03314362236</v>
      </c>
      <c r="F6" s="12">
        <f t="shared" si="5"/>
        <v>0.2467358554</v>
      </c>
      <c r="G6" s="13"/>
      <c r="H6" s="13" t="str">
        <f>IFERROR(__xludf.DUMMYFUNCTION("""COMPUTED_VALUE"""),"Campus Locations")</f>
        <v>Campus Locations</v>
      </c>
      <c r="I6" s="13">
        <f t="shared" si="2"/>
        <v>144</v>
      </c>
      <c r="J6" s="13">
        <f t="shared" si="3"/>
        <v>6</v>
      </c>
      <c r="K6" s="13">
        <f t="shared" si="4"/>
        <v>24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14" t="s">
        <v>27</v>
      </c>
      <c r="B7" s="9" t="s">
        <v>28</v>
      </c>
      <c r="C7" s="10" t="str">
        <f>VLOOKUP(B7,Groupings!$A$2:$B$77,2,FALSE)</f>
        <v>Academics</v>
      </c>
      <c r="D7" s="11">
        <v>92.0</v>
      </c>
      <c r="E7" s="12">
        <f t="shared" si="1"/>
        <v>0.03080013391</v>
      </c>
      <c r="F7" s="12">
        <f t="shared" si="5"/>
        <v>0.2775359893</v>
      </c>
      <c r="G7" s="13"/>
      <c r="H7" s="13" t="str">
        <f>IFERROR(__xludf.DUMMYFUNCTION("""COMPUTED_VALUE"""),"Non-Academic Resources")</f>
        <v>Non-Academic Resources</v>
      </c>
      <c r="I7" s="13">
        <f t="shared" si="2"/>
        <v>201</v>
      </c>
      <c r="J7" s="13">
        <f t="shared" si="3"/>
        <v>8</v>
      </c>
      <c r="K7" s="13">
        <f t="shared" si="4"/>
        <v>25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14"/>
      <c r="B8" s="9" t="s">
        <v>29</v>
      </c>
      <c r="C8" s="10" t="str">
        <f>VLOOKUP(B8,Groupings!$A$2:$B$77,2,FALSE)</f>
        <v>Costs</v>
      </c>
      <c r="D8" s="11">
        <v>89.0</v>
      </c>
      <c r="E8" s="12">
        <f t="shared" si="1"/>
        <v>0.02979578172</v>
      </c>
      <c r="F8" s="12">
        <f t="shared" si="5"/>
        <v>0.307331771</v>
      </c>
      <c r="G8" s="13"/>
      <c r="H8" s="13" t="str">
        <f>IFERROR(__xludf.DUMMYFUNCTION("""COMPUTED_VALUE"""),"About Evergreen")</f>
        <v>About Evergreen</v>
      </c>
      <c r="I8" s="13">
        <f t="shared" si="2"/>
        <v>180</v>
      </c>
      <c r="J8" s="13">
        <f t="shared" si="3"/>
        <v>8</v>
      </c>
      <c r="K8" s="13">
        <f t="shared" si="4"/>
        <v>23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14"/>
      <c r="B9" s="9" t="s">
        <v>30</v>
      </c>
      <c r="C9" s="10" t="str">
        <f>VLOOKUP(B9,Groupings!$A$2:$B$77,2,FALSE)</f>
        <v>Academics</v>
      </c>
      <c r="D9" s="11">
        <v>80.0</v>
      </c>
      <c r="E9" s="12">
        <f t="shared" si="1"/>
        <v>0.02678272514</v>
      </c>
      <c r="F9" s="12">
        <f t="shared" si="5"/>
        <v>0.3341144961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14"/>
      <c r="B10" s="9" t="s">
        <v>31</v>
      </c>
      <c r="C10" s="10" t="str">
        <f>VLOOKUP(B10,Groupings!$A$2:$B$77,2,FALSE)</f>
        <v>Admissions</v>
      </c>
      <c r="D10" s="11">
        <v>74.0</v>
      </c>
      <c r="E10" s="12">
        <f t="shared" si="1"/>
        <v>0.02477402076</v>
      </c>
      <c r="F10" s="12">
        <f t="shared" si="5"/>
        <v>0.3588885169</v>
      </c>
      <c r="G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14"/>
      <c r="B11" s="9" t="s">
        <v>32</v>
      </c>
      <c r="C11" s="10" t="str">
        <f>VLOOKUP(B11,Groupings!$A$2:$B$77,2,FALSE)</f>
        <v>Admissions</v>
      </c>
      <c r="D11" s="11">
        <v>73.0</v>
      </c>
      <c r="E11" s="12">
        <f t="shared" si="1"/>
        <v>0.02443923669</v>
      </c>
      <c r="F11" s="12">
        <f t="shared" si="5"/>
        <v>0.3833277536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14"/>
      <c r="B12" s="9" t="s">
        <v>33</v>
      </c>
      <c r="C12" s="10" t="str">
        <f>VLOOKUP(B12,Groupings!$A$2:$B$77,2,FALSE)</f>
        <v>Academics</v>
      </c>
      <c r="D12" s="11">
        <v>71.0</v>
      </c>
      <c r="E12" s="12">
        <f t="shared" si="1"/>
        <v>0.02376966856</v>
      </c>
      <c r="F12" s="12">
        <f t="shared" si="5"/>
        <v>0.4070974222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14"/>
      <c r="B13" s="9" t="s">
        <v>34</v>
      </c>
      <c r="C13" s="10" t="str">
        <f>VLOOKUP(B13,Groupings!$A$2:$B$77,2,FALSE)</f>
        <v>Costs</v>
      </c>
      <c r="D13" s="11">
        <v>70.0</v>
      </c>
      <c r="E13" s="12">
        <f t="shared" si="1"/>
        <v>0.0234348845</v>
      </c>
      <c r="F13" s="12">
        <f t="shared" si="5"/>
        <v>0.4305323067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14"/>
      <c r="B14" s="9" t="s">
        <v>35</v>
      </c>
      <c r="C14" s="10" t="str">
        <f>VLOOKUP(B14,Groupings!$A$2:$B$77,2,FALSE)</f>
        <v>Campus Life</v>
      </c>
      <c r="D14" s="11">
        <v>68.0</v>
      </c>
      <c r="E14" s="12">
        <f t="shared" si="1"/>
        <v>0.02276531637</v>
      </c>
      <c r="F14" s="12">
        <f t="shared" si="5"/>
        <v>0.453297623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14"/>
      <c r="B15" s="9" t="s">
        <v>36</v>
      </c>
      <c r="C15" s="10" t="str">
        <f>VLOOKUP(B15,Groupings!$A$2:$B$77,2,FALSE)</f>
        <v>Academics</v>
      </c>
      <c r="D15" s="11">
        <v>67.0</v>
      </c>
      <c r="E15" s="12">
        <f t="shared" si="1"/>
        <v>0.02243053231</v>
      </c>
      <c r="F15" s="12">
        <f t="shared" si="5"/>
        <v>0.4757281553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14"/>
      <c r="B16" s="9" t="s">
        <v>37</v>
      </c>
      <c r="C16" s="10" t="str">
        <f>VLOOKUP(B16,Groupings!$A$2:$B$77,2,FALSE)</f>
        <v>Campus Life</v>
      </c>
      <c r="D16" s="11">
        <v>67.0</v>
      </c>
      <c r="E16" s="12">
        <f t="shared" si="1"/>
        <v>0.02243053231</v>
      </c>
      <c r="F16" s="12">
        <f t="shared" si="5"/>
        <v>0.4981586876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15" t="s">
        <v>38</v>
      </c>
      <c r="B17" s="9" t="s">
        <v>39</v>
      </c>
      <c r="C17" s="10" t="str">
        <f>VLOOKUP(B17,Groupings!$A$2:$B$77,2,FALSE)</f>
        <v>Admissions</v>
      </c>
      <c r="D17" s="11">
        <v>63.0</v>
      </c>
      <c r="E17" s="12">
        <f t="shared" si="1"/>
        <v>0.02109139605</v>
      </c>
      <c r="F17" s="12">
        <f t="shared" si="5"/>
        <v>0.5192500837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15"/>
      <c r="B18" s="9" t="s">
        <v>40</v>
      </c>
      <c r="C18" s="10" t="str">
        <f>VLOOKUP(B18,Groupings!$A$2:$B$77,2,FALSE)</f>
        <v>Campus Locations</v>
      </c>
      <c r="D18" s="11">
        <v>63.0</v>
      </c>
      <c r="E18" s="12">
        <f t="shared" si="1"/>
        <v>0.02109139605</v>
      </c>
      <c r="F18" s="12">
        <f t="shared" si="5"/>
        <v>0.5403414797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15"/>
      <c r="B19" s="9" t="s">
        <v>41</v>
      </c>
      <c r="C19" s="10" t="str">
        <f>VLOOKUP(B19,Groupings!$A$2:$B$77,2,FALSE)</f>
        <v>Campus Life</v>
      </c>
      <c r="D19" s="11">
        <v>58.0</v>
      </c>
      <c r="E19" s="12">
        <f t="shared" si="1"/>
        <v>0.01941747573</v>
      </c>
      <c r="F19" s="12">
        <f t="shared" si="5"/>
        <v>0.5597589555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15"/>
      <c r="B20" s="9" t="s">
        <v>42</v>
      </c>
      <c r="C20" s="10" t="str">
        <f>VLOOKUP(B20,Groupings!$A$2:$B$77,2,FALSE)</f>
        <v>Non-Academic Resources</v>
      </c>
      <c r="D20" s="11">
        <v>49.0</v>
      </c>
      <c r="E20" s="12">
        <f t="shared" si="1"/>
        <v>0.01640441915</v>
      </c>
      <c r="F20" s="12">
        <f t="shared" si="5"/>
        <v>0.5761633746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15"/>
      <c r="B21" s="9" t="s">
        <v>43</v>
      </c>
      <c r="C21" s="10" t="str">
        <f>VLOOKUP(B21,Groupings!$A$2:$B$77,2,FALSE)</f>
        <v>Campus Life</v>
      </c>
      <c r="D21" s="11">
        <v>46.0</v>
      </c>
      <c r="E21" s="12">
        <f t="shared" si="1"/>
        <v>0.01540006696</v>
      </c>
      <c r="F21" s="12">
        <f t="shared" si="5"/>
        <v>0.5915634416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5"/>
      <c r="B22" s="9" t="s">
        <v>44</v>
      </c>
      <c r="C22" s="10" t="str">
        <f>VLOOKUP(B22,Groupings!$A$2:$B$77,2,FALSE)</f>
        <v>Academics</v>
      </c>
      <c r="D22" s="11">
        <v>46.0</v>
      </c>
      <c r="E22" s="12">
        <f t="shared" si="1"/>
        <v>0.01540006696</v>
      </c>
      <c r="F22" s="12">
        <f t="shared" si="5"/>
        <v>0.6069635085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5"/>
      <c r="B23" s="9" t="s">
        <v>45</v>
      </c>
      <c r="C23" s="10" t="str">
        <f>VLOOKUP(B23,Groupings!$A$2:$B$77,2,FALSE)</f>
        <v>About Evergreen</v>
      </c>
      <c r="D23" s="11">
        <v>45.0</v>
      </c>
      <c r="E23" s="12">
        <f t="shared" si="1"/>
        <v>0.01506528289</v>
      </c>
      <c r="F23" s="12">
        <f t="shared" si="5"/>
        <v>0.6220287914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15"/>
      <c r="B24" s="9" t="s">
        <v>46</v>
      </c>
      <c r="C24" s="10" t="str">
        <f>VLOOKUP(B24,Groupings!$A$2:$B$77,2,FALSE)</f>
        <v>Costs</v>
      </c>
      <c r="D24" s="11">
        <v>44.0</v>
      </c>
      <c r="E24" s="12">
        <f t="shared" si="1"/>
        <v>0.01473049883</v>
      </c>
      <c r="F24" s="12">
        <f t="shared" si="5"/>
        <v>0.6367592903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15"/>
      <c r="B25" s="9" t="s">
        <v>47</v>
      </c>
      <c r="C25" s="10" t="str">
        <f>VLOOKUP(B25,Groupings!$A$2:$B$77,2,FALSE)</f>
        <v>Academics</v>
      </c>
      <c r="D25" s="11">
        <v>42.0</v>
      </c>
      <c r="E25" s="12">
        <f t="shared" si="1"/>
        <v>0.0140609307</v>
      </c>
      <c r="F25" s="12">
        <f t="shared" si="5"/>
        <v>0.650820221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15"/>
      <c r="B26" s="9" t="s">
        <v>48</v>
      </c>
      <c r="C26" s="10" t="str">
        <f>VLOOKUP(B26,Groupings!$A$2:$B$77,2,FALSE)</f>
        <v>About Evergreen</v>
      </c>
      <c r="D26" s="11">
        <v>41.0</v>
      </c>
      <c r="E26" s="12">
        <f t="shared" si="1"/>
        <v>0.01372614664</v>
      </c>
      <c r="F26" s="12">
        <f t="shared" si="5"/>
        <v>0.6645463676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15"/>
      <c r="B27" s="9" t="s">
        <v>49</v>
      </c>
      <c r="C27" s="10" t="str">
        <f>VLOOKUP(B27,Groupings!$A$2:$B$77,2,FALSE)</f>
        <v>Academics</v>
      </c>
      <c r="D27" s="11">
        <v>40.0</v>
      </c>
      <c r="E27" s="12">
        <f t="shared" si="1"/>
        <v>0.01339136257</v>
      </c>
      <c r="F27" s="12">
        <f t="shared" si="5"/>
        <v>0.6779377302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15"/>
      <c r="B28" s="9" t="s">
        <v>50</v>
      </c>
      <c r="C28" s="10" t="str">
        <f>VLOOKUP(B28,Groupings!$A$2:$B$77,2,FALSE)</f>
        <v>About Evergreen</v>
      </c>
      <c r="D28" s="11">
        <v>39.0</v>
      </c>
      <c r="E28" s="12">
        <f t="shared" si="1"/>
        <v>0.01305657851</v>
      </c>
      <c r="F28" s="12">
        <f t="shared" si="5"/>
        <v>0.6909943087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15"/>
      <c r="B29" s="9" t="s">
        <v>51</v>
      </c>
      <c r="C29" s="10" t="str">
        <f>VLOOKUP(B29,Groupings!$A$2:$B$77,2,FALSE)</f>
        <v>Academics</v>
      </c>
      <c r="D29" s="11">
        <v>39.0</v>
      </c>
      <c r="E29" s="12">
        <f t="shared" si="1"/>
        <v>0.01305657851</v>
      </c>
      <c r="F29" s="12">
        <f t="shared" si="5"/>
        <v>0.7040508872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5"/>
      <c r="B30" s="9" t="s">
        <v>52</v>
      </c>
      <c r="C30" s="10" t="str">
        <f>VLOOKUP(B30,Groupings!$A$2:$B$77,2,FALSE)</f>
        <v>Academics</v>
      </c>
      <c r="D30" s="11">
        <v>37.0</v>
      </c>
      <c r="E30" s="12">
        <f t="shared" si="1"/>
        <v>0.01238701038</v>
      </c>
      <c r="F30" s="12">
        <f t="shared" si="5"/>
        <v>0.7164378976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15"/>
      <c r="B31" s="9" t="s">
        <v>53</v>
      </c>
      <c r="C31" s="10" t="str">
        <f>VLOOKUP(B31,Groupings!$A$2:$B$77,2,FALSE)</f>
        <v>Costs</v>
      </c>
      <c r="D31" s="11">
        <v>37.0</v>
      </c>
      <c r="E31" s="12">
        <f t="shared" si="1"/>
        <v>0.01238701038</v>
      </c>
      <c r="F31" s="12">
        <f t="shared" si="5"/>
        <v>0.7288249079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5"/>
      <c r="B32" s="9" t="s">
        <v>54</v>
      </c>
      <c r="C32" s="10" t="str">
        <f>VLOOKUP(B32,Groupings!$A$2:$B$77,2,FALSE)</f>
        <v>Non-Academic Resources</v>
      </c>
      <c r="D32" s="11">
        <v>35.0</v>
      </c>
      <c r="E32" s="12">
        <f t="shared" si="1"/>
        <v>0.01171744225</v>
      </c>
      <c r="F32" s="12">
        <f t="shared" si="5"/>
        <v>0.7405423502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15"/>
      <c r="B33" s="9" t="s">
        <v>55</v>
      </c>
      <c r="C33" s="10" t="str">
        <f>VLOOKUP(B33,Groupings!$A$2:$B$77,2,FALSE)</f>
        <v>Academics</v>
      </c>
      <c r="D33" s="11">
        <v>35.0</v>
      </c>
      <c r="E33" s="12">
        <f t="shared" si="1"/>
        <v>0.01171744225</v>
      </c>
      <c r="F33" s="12">
        <f t="shared" si="5"/>
        <v>0.7522597924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6" t="s">
        <v>56</v>
      </c>
      <c r="B34" s="9" t="s">
        <v>57</v>
      </c>
      <c r="C34" s="10" t="str">
        <f>VLOOKUP(B34,Groupings!$A$2:$B$77,2,FALSE)</f>
        <v>Academics</v>
      </c>
      <c r="D34" s="11">
        <v>34.0</v>
      </c>
      <c r="E34" s="12">
        <f t="shared" si="1"/>
        <v>0.01138265819</v>
      </c>
      <c r="F34" s="12">
        <f t="shared" si="5"/>
        <v>0.7636424506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6"/>
      <c r="B35" s="9" t="s">
        <v>58</v>
      </c>
      <c r="C35" s="10" t="str">
        <f>VLOOKUP(B35,Groupings!$A$2:$B$77,2,FALSE)</f>
        <v>Admissions</v>
      </c>
      <c r="D35" s="11">
        <v>34.0</v>
      </c>
      <c r="E35" s="12">
        <f t="shared" si="1"/>
        <v>0.01138265819</v>
      </c>
      <c r="F35" s="12">
        <f t="shared" si="5"/>
        <v>0.7750251088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16"/>
      <c r="B36" s="9" t="s">
        <v>59</v>
      </c>
      <c r="C36" s="10" t="str">
        <f>VLOOKUP(B36,Groupings!$A$2:$B$77,2,FALSE)</f>
        <v>Non-Academic Resources</v>
      </c>
      <c r="D36" s="11">
        <v>33.0</v>
      </c>
      <c r="E36" s="12">
        <f t="shared" si="1"/>
        <v>0.01104787412</v>
      </c>
      <c r="F36" s="12">
        <f t="shared" si="5"/>
        <v>0.7860729829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6"/>
      <c r="B37" s="9" t="s">
        <v>60</v>
      </c>
      <c r="C37" s="10" t="str">
        <f>VLOOKUP(B37,Groupings!$A$2:$B$77,2,FALSE)</f>
        <v>Costs</v>
      </c>
      <c r="D37" s="11">
        <v>32.0</v>
      </c>
      <c r="E37" s="12">
        <f t="shared" si="1"/>
        <v>0.01071309006</v>
      </c>
      <c r="F37" s="12">
        <f t="shared" si="5"/>
        <v>0.796786073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16"/>
      <c r="B38" s="9" t="s">
        <v>61</v>
      </c>
      <c r="C38" s="10" t="str">
        <f>VLOOKUP(B38,Groupings!$A$2:$B$77,2,FALSE)</f>
        <v>Admissions</v>
      </c>
      <c r="D38" s="11">
        <v>29.0</v>
      </c>
      <c r="E38" s="12">
        <f t="shared" si="1"/>
        <v>0.009708737864</v>
      </c>
      <c r="F38" s="12">
        <f t="shared" si="5"/>
        <v>0.8064948108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16"/>
      <c r="B39" s="9" t="s">
        <v>62</v>
      </c>
      <c r="C39" s="10" t="str">
        <f>VLOOKUP(B39,Groupings!$A$2:$B$77,2,FALSE)</f>
        <v>Admissions</v>
      </c>
      <c r="D39" s="11">
        <v>28.0</v>
      </c>
      <c r="E39" s="12">
        <f t="shared" si="1"/>
        <v>0.0093739538</v>
      </c>
      <c r="F39" s="12">
        <f t="shared" si="5"/>
        <v>0.8158687646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16"/>
      <c r="B40" s="9" t="s">
        <v>63</v>
      </c>
      <c r="C40" s="10" t="str">
        <f>VLOOKUP(B40,Groupings!$A$2:$B$77,2,FALSE)</f>
        <v>Non-Academic Resources</v>
      </c>
      <c r="D40" s="11">
        <v>28.0</v>
      </c>
      <c r="E40" s="12">
        <f t="shared" si="1"/>
        <v>0.0093739538</v>
      </c>
      <c r="F40" s="12">
        <f t="shared" si="5"/>
        <v>0.8252427184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16"/>
      <c r="B41" s="9" t="s">
        <v>64</v>
      </c>
      <c r="C41" s="10" t="str">
        <f>VLOOKUP(B41,Groupings!$A$2:$B$77,2,FALSE)</f>
        <v>Academics</v>
      </c>
      <c r="D41" s="11">
        <v>27.0</v>
      </c>
      <c r="E41" s="12">
        <f t="shared" si="1"/>
        <v>0.009039169736</v>
      </c>
      <c r="F41" s="12">
        <f t="shared" si="5"/>
        <v>0.8342818882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16"/>
      <c r="B42" s="9" t="s">
        <v>65</v>
      </c>
      <c r="C42" s="10" t="str">
        <f>VLOOKUP(B42,Groupings!$A$2:$B$77,2,FALSE)</f>
        <v>Campus Locations</v>
      </c>
      <c r="D42" s="11">
        <v>26.0</v>
      </c>
      <c r="E42" s="12">
        <f t="shared" si="1"/>
        <v>0.008704385671</v>
      </c>
      <c r="F42" s="12">
        <f t="shared" si="5"/>
        <v>0.8429862739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16"/>
      <c r="B43" s="9" t="s">
        <v>66</v>
      </c>
      <c r="C43" s="10" t="str">
        <f>VLOOKUP(B43,Groupings!$A$2:$B$77,2,FALSE)</f>
        <v>Academics</v>
      </c>
      <c r="D43" s="11">
        <v>25.0</v>
      </c>
      <c r="E43" s="12">
        <f t="shared" si="1"/>
        <v>0.008369601607</v>
      </c>
      <c r="F43" s="12">
        <f t="shared" si="5"/>
        <v>0.8513558755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16"/>
      <c r="B44" s="9" t="s">
        <v>67</v>
      </c>
      <c r="C44" s="10" t="str">
        <f>VLOOKUP(B44,Groupings!$A$2:$B$77,2,FALSE)</f>
        <v>Campus Locations</v>
      </c>
      <c r="D44" s="11">
        <v>22.0</v>
      </c>
      <c r="E44" s="12">
        <f t="shared" si="1"/>
        <v>0.007365249414</v>
      </c>
      <c r="F44" s="12">
        <f t="shared" si="5"/>
        <v>0.8587211249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16"/>
      <c r="B45" s="9" t="s">
        <v>68</v>
      </c>
      <c r="C45" s="10" t="str">
        <f>VLOOKUP(B45,Groupings!$A$2:$B$77,2,FALSE)</f>
        <v>Academics</v>
      </c>
      <c r="D45" s="11">
        <v>22.0</v>
      </c>
      <c r="E45" s="12">
        <f t="shared" si="1"/>
        <v>0.007365249414</v>
      </c>
      <c r="F45" s="12">
        <f t="shared" si="5"/>
        <v>0.8660863743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16"/>
      <c r="B46" s="9" t="s">
        <v>69</v>
      </c>
      <c r="C46" s="10" t="str">
        <f>VLOOKUP(B46,Groupings!$A$2:$B$77,2,FALSE)</f>
        <v>Academics</v>
      </c>
      <c r="D46" s="11">
        <v>21.0</v>
      </c>
      <c r="E46" s="12">
        <f t="shared" si="1"/>
        <v>0.00703046535</v>
      </c>
      <c r="F46" s="12">
        <f t="shared" si="5"/>
        <v>0.8731168396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16"/>
      <c r="B47" s="9" t="s">
        <v>70</v>
      </c>
      <c r="C47" s="10" t="str">
        <f>VLOOKUP(B47,Groupings!$A$2:$B$77,2,FALSE)</f>
        <v>Academics</v>
      </c>
      <c r="D47" s="11">
        <v>21.0</v>
      </c>
      <c r="E47" s="12">
        <f t="shared" si="1"/>
        <v>0.00703046535</v>
      </c>
      <c r="F47" s="12">
        <f t="shared" si="5"/>
        <v>0.880147305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16"/>
      <c r="B48" s="9" t="s">
        <v>71</v>
      </c>
      <c r="C48" s="10" t="str">
        <f>VLOOKUP(B48,Groupings!$A$2:$B$77,2,FALSE)</f>
        <v>Campus Life</v>
      </c>
      <c r="D48" s="11">
        <v>20.0</v>
      </c>
      <c r="E48" s="12">
        <f t="shared" si="1"/>
        <v>0.006695681286</v>
      </c>
      <c r="F48" s="12">
        <f t="shared" si="5"/>
        <v>0.8868429863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16"/>
      <c r="B49" s="9" t="s">
        <v>72</v>
      </c>
      <c r="C49" s="10" t="str">
        <f>VLOOKUP(B49,Groupings!$A$2:$B$77,2,FALSE)</f>
        <v>Campus Life</v>
      </c>
      <c r="D49" s="11">
        <v>20.0</v>
      </c>
      <c r="E49" s="12">
        <f t="shared" si="1"/>
        <v>0.006695681286</v>
      </c>
      <c r="F49" s="12">
        <f t="shared" si="5"/>
        <v>0.8935386676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16"/>
      <c r="B50" s="9" t="s">
        <v>73</v>
      </c>
      <c r="C50" s="10" t="str">
        <f>VLOOKUP(B50,Groupings!$A$2:$B$77,2,FALSE)</f>
        <v>Campus Life</v>
      </c>
      <c r="D50" s="11">
        <v>20.0</v>
      </c>
      <c r="E50" s="12">
        <f t="shared" si="1"/>
        <v>0.006695681286</v>
      </c>
      <c r="F50" s="12">
        <f t="shared" si="5"/>
        <v>0.9002343488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16"/>
      <c r="B51" s="9" t="s">
        <v>74</v>
      </c>
      <c r="C51" s="10" t="str">
        <f>VLOOKUP(B51,Groupings!$A$2:$B$77,2,FALSE)</f>
        <v>Non-Academic Resources</v>
      </c>
      <c r="D51" s="11">
        <v>19.0</v>
      </c>
      <c r="E51" s="12">
        <f t="shared" si="1"/>
        <v>0.006360897221</v>
      </c>
      <c r="F51" s="12">
        <f t="shared" si="5"/>
        <v>0.9065952461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16"/>
      <c r="B52" s="9" t="s">
        <v>75</v>
      </c>
      <c r="C52" s="10" t="str">
        <f>VLOOKUP(B52,Groupings!$A$2:$B$77,2,FALSE)</f>
        <v>Non-Academic Resources</v>
      </c>
      <c r="D52" s="11">
        <v>17.0</v>
      </c>
      <c r="E52" s="12">
        <f t="shared" si="1"/>
        <v>0.005691329093</v>
      </c>
      <c r="F52" s="12">
        <f t="shared" si="5"/>
        <v>0.9122865752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16"/>
      <c r="B53" s="9" t="s">
        <v>76</v>
      </c>
      <c r="C53" s="10" t="str">
        <f>VLOOKUP(B53,Groupings!$A$2:$B$77,2,FALSE)</f>
        <v>About Evergreen</v>
      </c>
      <c r="D53" s="11">
        <v>17.0</v>
      </c>
      <c r="E53" s="12">
        <f t="shared" si="1"/>
        <v>0.005691329093</v>
      </c>
      <c r="F53" s="12">
        <f t="shared" si="5"/>
        <v>0.9179779043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6"/>
      <c r="B54" s="9" t="s">
        <v>77</v>
      </c>
      <c r="C54" s="10" t="str">
        <f>VLOOKUP(B54,Groupings!$A$2:$B$77,2,FALSE)</f>
        <v>Academics</v>
      </c>
      <c r="D54" s="11">
        <v>16.0</v>
      </c>
      <c r="E54" s="12">
        <f t="shared" si="1"/>
        <v>0.005356545028</v>
      </c>
      <c r="F54" s="12">
        <f t="shared" si="5"/>
        <v>0.9233344493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16"/>
      <c r="B55" s="9" t="s">
        <v>78</v>
      </c>
      <c r="C55" s="10" t="str">
        <f>VLOOKUP(B55,Groupings!$A$2:$B$77,2,FALSE)</f>
        <v>Campus Locations</v>
      </c>
      <c r="D55" s="11">
        <v>15.0</v>
      </c>
      <c r="E55" s="12">
        <f t="shared" si="1"/>
        <v>0.005021760964</v>
      </c>
      <c r="F55" s="12">
        <f t="shared" si="5"/>
        <v>0.9283562102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6"/>
      <c r="B56" s="9" t="s">
        <v>79</v>
      </c>
      <c r="C56" s="10" t="str">
        <f>VLOOKUP(B56,Groupings!$A$2:$B$77,2,FALSE)</f>
        <v>Admissions</v>
      </c>
      <c r="D56" s="11">
        <v>14.0</v>
      </c>
      <c r="E56" s="12">
        <f t="shared" si="1"/>
        <v>0.0046869769</v>
      </c>
      <c r="F56" s="12">
        <f t="shared" si="5"/>
        <v>0.9330431871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6"/>
      <c r="B57" s="9" t="s">
        <v>80</v>
      </c>
      <c r="C57" s="10" t="str">
        <f>VLOOKUP(B57,Groupings!$A$2:$B$77,2,FALSE)</f>
        <v>Academics</v>
      </c>
      <c r="D57" s="11">
        <v>13.0</v>
      </c>
      <c r="E57" s="12">
        <f t="shared" si="1"/>
        <v>0.004352192836</v>
      </c>
      <c r="F57" s="12">
        <f t="shared" si="5"/>
        <v>0.93739538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6"/>
      <c r="B58" s="9" t="s">
        <v>81</v>
      </c>
      <c r="C58" s="10" t="str">
        <f>VLOOKUP(B58,Groupings!$A$2:$B$77,2,FALSE)</f>
        <v>Admissions</v>
      </c>
      <c r="D58" s="11">
        <v>13.0</v>
      </c>
      <c r="E58" s="12">
        <f t="shared" si="1"/>
        <v>0.004352192836</v>
      </c>
      <c r="F58" s="12">
        <f t="shared" si="5"/>
        <v>0.9417475728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6"/>
      <c r="B59" s="9" t="s">
        <v>82</v>
      </c>
      <c r="C59" s="10" t="str">
        <f>VLOOKUP(B59,Groupings!$A$2:$B$77,2,FALSE)</f>
        <v>Admissions</v>
      </c>
      <c r="D59" s="11">
        <v>13.0</v>
      </c>
      <c r="E59" s="12">
        <f t="shared" si="1"/>
        <v>0.004352192836</v>
      </c>
      <c r="F59" s="12">
        <f t="shared" si="5"/>
        <v>0.9460997657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6"/>
      <c r="B60" s="9" t="s">
        <v>83</v>
      </c>
      <c r="C60" s="10" t="str">
        <f>VLOOKUP(B60,Groupings!$A$2:$B$77,2,FALSE)</f>
        <v>Non-Academic Resources</v>
      </c>
      <c r="D60" s="11">
        <v>13.0</v>
      </c>
      <c r="E60" s="12">
        <f t="shared" si="1"/>
        <v>0.004352192836</v>
      </c>
      <c r="F60" s="12">
        <f t="shared" si="5"/>
        <v>0.9504519585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16"/>
      <c r="B61" s="9" t="s">
        <v>84</v>
      </c>
      <c r="C61" s="10" t="str">
        <f>VLOOKUP(B61,Groupings!$A$2:$B$77,2,FALSE)</f>
        <v>About Evergreen</v>
      </c>
      <c r="D61" s="11">
        <v>13.0</v>
      </c>
      <c r="E61" s="12">
        <f t="shared" si="1"/>
        <v>0.004352192836</v>
      </c>
      <c r="F61" s="12">
        <f t="shared" si="5"/>
        <v>0.9548041513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6"/>
      <c r="B62" s="9" t="s">
        <v>85</v>
      </c>
      <c r="C62" s="10" t="str">
        <f>VLOOKUP(B62,Groupings!$A$2:$B$77,2,FALSE)</f>
        <v>Academics</v>
      </c>
      <c r="D62" s="11">
        <v>12.0</v>
      </c>
      <c r="E62" s="12">
        <f t="shared" si="1"/>
        <v>0.004017408771</v>
      </c>
      <c r="F62" s="12">
        <f t="shared" si="5"/>
        <v>0.9588215601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16"/>
      <c r="B63" s="9" t="s">
        <v>86</v>
      </c>
      <c r="C63" s="10" t="str">
        <f>VLOOKUP(B63,Groupings!$A$2:$B$77,2,FALSE)</f>
        <v>Admissions</v>
      </c>
      <c r="D63" s="11">
        <v>12.0</v>
      </c>
      <c r="E63" s="12">
        <f t="shared" si="1"/>
        <v>0.004017408771</v>
      </c>
      <c r="F63" s="12">
        <f t="shared" si="5"/>
        <v>0.9628389689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16"/>
      <c r="B64" s="9" t="s">
        <v>87</v>
      </c>
      <c r="C64" s="10" t="str">
        <f>VLOOKUP(B64,Groupings!$A$2:$B$77,2,FALSE)</f>
        <v>Campus Life</v>
      </c>
      <c r="D64" s="11">
        <v>11.0</v>
      </c>
      <c r="E64" s="12">
        <f t="shared" si="1"/>
        <v>0.003682624707</v>
      </c>
      <c r="F64" s="12">
        <f t="shared" si="5"/>
        <v>0.9665215936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16"/>
      <c r="B65" s="9" t="s">
        <v>88</v>
      </c>
      <c r="C65" s="10" t="str">
        <f>VLOOKUP(B65,Groupings!$A$2:$B$77,2,FALSE)</f>
        <v>Academics</v>
      </c>
      <c r="D65" s="11">
        <v>10.0</v>
      </c>
      <c r="E65" s="12">
        <f t="shared" si="1"/>
        <v>0.003347840643</v>
      </c>
      <c r="F65" s="12">
        <f t="shared" si="5"/>
        <v>0.9698694342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16"/>
      <c r="B66" s="9" t="s">
        <v>89</v>
      </c>
      <c r="C66" s="10" t="str">
        <f>VLOOKUP(B66,Groupings!$A$2:$B$77,2,FALSE)</f>
        <v>Campus Life</v>
      </c>
      <c r="D66" s="11">
        <v>10.0</v>
      </c>
      <c r="E66" s="12">
        <f t="shared" si="1"/>
        <v>0.003347840643</v>
      </c>
      <c r="F66" s="12">
        <f t="shared" si="5"/>
        <v>0.9732172749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16"/>
      <c r="B67" s="9" t="s">
        <v>90</v>
      </c>
      <c r="C67" s="10" t="str">
        <f>VLOOKUP(B67,Groupings!$A$2:$B$77,2,FALSE)</f>
        <v>About Evergreen</v>
      </c>
      <c r="D67" s="11">
        <v>10.0</v>
      </c>
      <c r="E67" s="12">
        <f t="shared" si="1"/>
        <v>0.003347840643</v>
      </c>
      <c r="F67" s="12">
        <f t="shared" si="5"/>
        <v>0.9765651155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16"/>
      <c r="B68" s="9" t="s">
        <v>91</v>
      </c>
      <c r="C68" s="10" t="str">
        <f>VLOOKUP(B68,Groupings!$A$2:$B$77,2,FALSE)</f>
        <v>Campus Locations</v>
      </c>
      <c r="D68" s="11">
        <v>9.0</v>
      </c>
      <c r="E68" s="12">
        <f t="shared" si="1"/>
        <v>0.003013056579</v>
      </c>
      <c r="F68" s="12">
        <f t="shared" si="5"/>
        <v>0.9795781721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16"/>
      <c r="B69" s="9" t="s">
        <v>92</v>
      </c>
      <c r="C69" s="10" t="str">
        <f>VLOOKUP(B69,Groupings!$A$2:$B$77,2,FALSE)</f>
        <v>Campus Life</v>
      </c>
      <c r="D69" s="11">
        <v>9.0</v>
      </c>
      <c r="E69" s="12">
        <f t="shared" si="1"/>
        <v>0.003013056579</v>
      </c>
      <c r="F69" s="12">
        <f t="shared" si="5"/>
        <v>0.9825912287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16"/>
      <c r="B70" s="9" t="s">
        <v>93</v>
      </c>
      <c r="C70" s="10" t="str">
        <f>VLOOKUP(B70,Groupings!$A$2:$B$77,2,FALSE)</f>
        <v>Campus Locations</v>
      </c>
      <c r="D70" s="11">
        <v>9.0</v>
      </c>
      <c r="E70" s="12">
        <f t="shared" si="1"/>
        <v>0.003013056579</v>
      </c>
      <c r="F70" s="12">
        <f t="shared" si="5"/>
        <v>0.9856042852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16"/>
      <c r="B71" s="9" t="s">
        <v>94</v>
      </c>
      <c r="C71" s="10" t="str">
        <f>VLOOKUP(B71,Groupings!$A$2:$B$77,2,FALSE)</f>
        <v>About Evergreen</v>
      </c>
      <c r="D71" s="11">
        <v>8.0</v>
      </c>
      <c r="E71" s="12">
        <f t="shared" si="1"/>
        <v>0.002678272514</v>
      </c>
      <c r="F71" s="12">
        <f t="shared" si="5"/>
        <v>0.9882825578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16"/>
      <c r="B72" s="9" t="s">
        <v>95</v>
      </c>
      <c r="C72" s="10" t="str">
        <f>VLOOKUP(B72,Groupings!$A$2:$B$77,2,FALSE)</f>
        <v>Admissions</v>
      </c>
      <c r="D72" s="11">
        <v>8.0</v>
      </c>
      <c r="E72" s="12">
        <f t="shared" si="1"/>
        <v>0.002678272514</v>
      </c>
      <c r="F72" s="12">
        <f t="shared" si="5"/>
        <v>0.9909608303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16"/>
      <c r="B73" s="9" t="s">
        <v>96</v>
      </c>
      <c r="C73" s="10" t="str">
        <f>VLOOKUP(B73,Groupings!$A$2:$B$77,2,FALSE)</f>
        <v>About Evergreen</v>
      </c>
      <c r="D73" s="11">
        <v>7.0</v>
      </c>
      <c r="E73" s="12">
        <f t="shared" si="1"/>
        <v>0.00234348845</v>
      </c>
      <c r="F73" s="12">
        <f t="shared" si="5"/>
        <v>0.9933043187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6"/>
      <c r="B74" s="9" t="s">
        <v>97</v>
      </c>
      <c r="C74" s="10" t="str">
        <f>VLOOKUP(B74,Groupings!$A$2:$B$77,2,FALSE)</f>
        <v>Non-Academic Resources</v>
      </c>
      <c r="D74" s="11">
        <v>7.0</v>
      </c>
      <c r="E74" s="12">
        <f t="shared" si="1"/>
        <v>0.00234348845</v>
      </c>
      <c r="F74" s="12">
        <f t="shared" si="5"/>
        <v>0.9956478072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6"/>
      <c r="B75" s="9" t="s">
        <v>98</v>
      </c>
      <c r="C75" s="10" t="str">
        <f>VLOOKUP(B75,Groupings!$A$2:$B$77,2,FALSE)</f>
        <v>Costs</v>
      </c>
      <c r="D75" s="11">
        <v>7.0</v>
      </c>
      <c r="E75" s="12">
        <f t="shared" si="1"/>
        <v>0.00234348845</v>
      </c>
      <c r="F75" s="12">
        <f t="shared" si="5"/>
        <v>0.9979912956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6"/>
      <c r="B76" s="9" t="s">
        <v>99</v>
      </c>
      <c r="C76" s="10" t="str">
        <f>VLOOKUP(B76,Groupings!$A$2:$B$77,2,FALSE)</f>
        <v>Academics</v>
      </c>
      <c r="D76" s="11">
        <v>3.0</v>
      </c>
      <c r="E76" s="12">
        <f t="shared" si="1"/>
        <v>0.001004352193</v>
      </c>
      <c r="F76" s="12">
        <f t="shared" si="5"/>
        <v>0.9989956478</v>
      </c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6"/>
      <c r="B77" s="9" t="s">
        <v>100</v>
      </c>
      <c r="C77" s="10" t="str">
        <f>VLOOKUP(B77,Groupings!$A$2:$B$77,2,FALSE)</f>
        <v>Academics</v>
      </c>
      <c r="D77" s="11">
        <v>3.0</v>
      </c>
      <c r="E77" s="12">
        <f t="shared" si="1"/>
        <v>0.001004352193</v>
      </c>
      <c r="F77" s="12">
        <f t="shared" si="5"/>
        <v>1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7" t="s">
        <v>101</v>
      </c>
      <c r="B78" s="18"/>
      <c r="C78" s="19"/>
      <c r="D78" s="19">
        <f t="shared" ref="D78:E78" si="6">sum(D2:D77)</f>
        <v>2987</v>
      </c>
      <c r="E78" s="20">
        <f t="shared" si="6"/>
        <v>1</v>
      </c>
      <c r="F78" s="2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2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2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2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2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2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2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2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2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2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2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2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2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2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2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2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2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2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2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2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2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2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2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2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2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2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2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2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2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2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2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2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2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2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2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2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2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2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2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2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2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2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2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2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2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2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2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2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2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2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2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2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2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2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2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2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2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2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2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2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2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2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2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2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2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2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2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2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2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2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2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2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2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2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2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2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2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2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2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2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2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2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2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2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2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2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2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2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2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2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2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2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2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2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2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2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2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2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2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2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2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2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2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2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2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2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2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2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2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2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2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2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2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2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2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2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2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2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2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2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2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2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2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2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2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2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2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2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2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2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2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2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2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2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2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2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2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2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2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2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2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2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2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2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2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2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2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2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2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2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2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2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2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2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2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2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2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2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2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2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2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2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2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2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2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2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2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2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2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2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2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2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2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2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2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2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2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2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2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2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2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2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2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2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2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2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2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2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2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2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2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2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2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2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2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2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2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2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2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2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2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2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2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2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2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2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2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2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2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2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2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2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2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2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2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2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2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2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2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2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2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2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2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2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2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2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2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2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2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2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2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2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2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2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2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2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2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2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2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2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2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2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2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2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2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2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2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2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2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2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2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2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2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2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2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2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2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2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2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2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2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2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2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2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2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2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2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2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2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2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2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2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2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2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2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2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2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2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2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2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2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2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2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2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2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2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2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2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2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2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2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2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2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2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2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2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2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2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2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2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2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2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2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2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2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2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2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2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2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2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2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2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2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2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2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2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2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2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2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2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2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2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2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2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2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2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2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2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2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2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2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2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2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2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2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2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2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2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2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2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2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2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2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2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2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2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2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2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2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2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2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2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2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2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2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2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2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2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2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2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2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2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2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2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2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2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2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2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2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2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2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2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2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2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2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2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2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2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2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2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2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2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2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2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2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2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2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2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2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2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2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2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2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2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2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2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2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2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2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2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2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2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2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2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2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2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2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2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2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2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2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2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2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2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2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2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2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2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2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2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2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2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2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2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2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2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2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2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2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2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2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2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2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2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2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2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2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2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2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2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2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2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2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2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2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2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2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2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2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2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2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2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2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2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2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2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2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2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2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2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2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2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2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2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2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2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2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2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2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2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2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2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2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2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2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2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2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2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2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2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2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2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2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2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2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2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2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2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2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2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2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2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2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2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2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2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2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2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2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2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2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2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2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2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2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2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2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2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2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2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2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2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2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2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2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2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2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2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2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2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2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2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2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2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2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2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2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2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2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2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2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2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2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2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2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2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2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2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2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2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2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2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2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2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2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2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2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2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2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2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2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2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2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2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2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2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2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2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2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2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2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2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2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2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2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2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2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2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2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2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2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2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2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2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22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22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22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22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22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22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22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22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22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22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22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22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22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22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22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22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22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22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22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22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22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22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22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22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22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22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22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22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22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22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22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22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22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22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22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22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22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22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22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22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22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22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22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22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22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22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22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22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22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22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22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22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22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22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22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22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22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22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22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22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22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22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22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22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22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22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22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22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22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22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22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22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22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22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22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22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22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22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22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22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22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22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22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22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22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22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22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22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22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22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22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22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22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22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22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22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22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22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22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22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22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22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22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22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22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22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22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22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22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22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22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22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22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22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22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22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22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22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22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22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22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22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22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22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22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22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22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22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22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22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22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22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22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22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22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22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22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22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22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22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22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22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22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22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22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22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22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22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22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22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22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22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22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22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22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22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22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22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22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22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22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22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22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22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22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22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22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22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22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22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22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22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22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22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22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22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22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22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22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22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22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22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22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22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22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22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22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22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22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22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22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22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22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22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22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22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22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22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22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22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22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22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22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22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22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22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22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22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22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22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22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22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22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22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22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22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22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22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22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22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22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22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22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22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22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22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22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22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22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22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22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22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22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22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22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22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22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22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22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22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22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22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22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22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22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22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22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22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22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22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22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22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22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22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22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22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22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22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22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22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22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22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22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22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22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22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22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22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22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22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22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22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22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22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22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22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22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22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22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22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22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22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22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22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22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22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22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22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22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22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22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22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22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22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22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22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22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22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22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22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22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22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22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22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22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22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22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22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22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22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22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22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22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22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22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22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22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22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22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22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22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22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22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22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22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22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22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22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22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22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22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22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22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22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22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22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22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22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22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22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22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22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22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22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22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22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22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22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>
      <c r="A1000" s="22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  <row r="1001">
      <c r="A1001" s="22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4" t="s">
        <v>102</v>
      </c>
      <c r="C4" s="4">
        <v>1093.0</v>
      </c>
      <c r="G4" s="4" t="s">
        <v>103</v>
      </c>
      <c r="H4" s="4">
        <v>75.0</v>
      </c>
    </row>
    <row r="5">
      <c r="B5" s="4" t="s">
        <v>103</v>
      </c>
      <c r="C5" s="4">
        <v>679.0</v>
      </c>
      <c r="G5" s="4" t="s">
        <v>102</v>
      </c>
      <c r="H5" s="4">
        <v>46.0</v>
      </c>
    </row>
    <row r="6">
      <c r="B6" s="4" t="s">
        <v>104</v>
      </c>
      <c r="C6" s="4">
        <v>361.0</v>
      </c>
      <c r="G6" s="4" t="s">
        <v>104</v>
      </c>
      <c r="H6" s="4">
        <v>33.0</v>
      </c>
    </row>
    <row r="7">
      <c r="B7" s="4" t="s">
        <v>105</v>
      </c>
      <c r="C7" s="4">
        <v>329.0</v>
      </c>
      <c r="G7" s="4" t="s">
        <v>105</v>
      </c>
      <c r="H7" s="4">
        <v>33.0</v>
      </c>
    </row>
    <row r="8">
      <c r="B8" s="4" t="s">
        <v>106</v>
      </c>
      <c r="C8" s="4">
        <v>144.0</v>
      </c>
      <c r="G8" s="4" t="s">
        <v>107</v>
      </c>
      <c r="H8" s="4">
        <v>25.0</v>
      </c>
    </row>
    <row r="9">
      <c r="B9" s="4" t="s">
        <v>107</v>
      </c>
      <c r="C9" s="4">
        <v>201.0</v>
      </c>
      <c r="G9" s="4" t="s">
        <v>106</v>
      </c>
      <c r="H9" s="4">
        <v>24.0</v>
      </c>
    </row>
    <row r="10">
      <c r="B10" s="4" t="s">
        <v>108</v>
      </c>
      <c r="C10" s="4">
        <v>180.0</v>
      </c>
      <c r="G10" s="4" t="s">
        <v>108</v>
      </c>
      <c r="H10" s="4">
        <v>23.0</v>
      </c>
    </row>
    <row r="70">
      <c r="L7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56.5"/>
    <col customWidth="1" min="3" max="3" width="35.25"/>
    <col customWidth="1" min="4" max="4" width="18.38"/>
    <col customWidth="1" min="5" max="5" width="25.0"/>
    <col customWidth="1" min="6" max="6" width="20.13"/>
    <col customWidth="1" min="7" max="7" width="4.13"/>
    <col customWidth="1" min="8" max="8" width="30.5"/>
    <col customWidth="1" min="11" max="11" width="24.63"/>
  </cols>
  <sheetData>
    <row r="1">
      <c r="A1" s="24"/>
      <c r="B1" s="24" t="s">
        <v>13</v>
      </c>
      <c r="C1" s="24" t="s">
        <v>14</v>
      </c>
      <c r="D1" s="24" t="s">
        <v>15</v>
      </c>
      <c r="E1" s="25" t="s">
        <v>16</v>
      </c>
      <c r="F1" s="25" t="s">
        <v>109</v>
      </c>
      <c r="G1" s="26"/>
      <c r="H1" s="6" t="s">
        <v>14</v>
      </c>
      <c r="I1" s="6" t="s">
        <v>18</v>
      </c>
      <c r="J1" s="6" t="s">
        <v>19</v>
      </c>
      <c r="K1" s="6" t="s">
        <v>20</v>
      </c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7"/>
    </row>
    <row r="2">
      <c r="A2" s="28" t="s">
        <v>21</v>
      </c>
      <c r="B2" s="29" t="s">
        <v>22</v>
      </c>
      <c r="C2" s="10" t="str">
        <f>VLOOKUP(B2,Groupings!$A$2:$B$77,2,FALSE)</f>
        <v>Academics</v>
      </c>
      <c r="D2" s="30">
        <v>156.0</v>
      </c>
      <c r="E2" s="31">
        <f t="shared" ref="E2:E77" si="1">(D2/$D$78)</f>
        <v>0.08391608392</v>
      </c>
      <c r="F2" s="31">
        <f>E2</f>
        <v>0.08391608392</v>
      </c>
      <c r="H2" s="13" t="str">
        <f>IFERROR(__xludf.DUMMYFUNCTION("unique(C2:C77)"),"Academics")</f>
        <v>Academics</v>
      </c>
      <c r="I2" s="13">
        <f t="shared" ref="I2:I8" si="2">sumif($C$2:$C$77, H2, $D$2:$D$77)</f>
        <v>785</v>
      </c>
      <c r="J2" s="13">
        <f t="shared" ref="J2:J8" si="3">countif($C$2:$C$77, H2)</f>
        <v>24</v>
      </c>
      <c r="K2" s="13">
        <f t="shared" ref="K2:K8" si="4">round(I2/J2,0)</f>
        <v>33</v>
      </c>
    </row>
    <row r="3">
      <c r="A3" s="28"/>
      <c r="B3" s="29" t="s">
        <v>24</v>
      </c>
      <c r="C3" s="10" t="str">
        <f>VLOOKUP(B3,Groupings!$A$2:$B$77,2,FALSE)</f>
        <v>Academics</v>
      </c>
      <c r="D3" s="30">
        <v>129.0</v>
      </c>
      <c r="E3" s="31">
        <f t="shared" si="1"/>
        <v>0.06939214632</v>
      </c>
      <c r="F3" s="31">
        <f t="shared" ref="F3:F77" si="5">F2+E3</f>
        <v>0.1533082302</v>
      </c>
      <c r="H3" s="13" t="str">
        <f>IFERROR(__xludf.DUMMYFUNCTION("""COMPUTED_VALUE"""),"Costs")</f>
        <v>Costs</v>
      </c>
      <c r="I3" s="13">
        <f t="shared" si="2"/>
        <v>397</v>
      </c>
      <c r="J3" s="13">
        <f t="shared" si="3"/>
        <v>9</v>
      </c>
      <c r="K3" s="13">
        <f t="shared" si="4"/>
        <v>44</v>
      </c>
    </row>
    <row r="4">
      <c r="A4" s="28"/>
      <c r="B4" s="29" t="s">
        <v>23</v>
      </c>
      <c r="C4" s="10" t="str">
        <f>VLOOKUP(B4,Groupings!$A$2:$B$77,2,FALSE)</f>
        <v>Costs</v>
      </c>
      <c r="D4" s="30">
        <v>105.0</v>
      </c>
      <c r="E4" s="31">
        <f t="shared" si="1"/>
        <v>0.05648197956</v>
      </c>
      <c r="F4" s="31">
        <f t="shared" si="5"/>
        <v>0.2097902098</v>
      </c>
      <c r="H4" s="13" t="str">
        <f>IFERROR(__xludf.DUMMYFUNCTION("""COMPUTED_VALUE"""),"Campus Life")</f>
        <v>Campus Life</v>
      </c>
      <c r="I4" s="13">
        <f t="shared" si="2"/>
        <v>198</v>
      </c>
      <c r="J4" s="13">
        <f t="shared" si="3"/>
        <v>10</v>
      </c>
      <c r="K4" s="13">
        <f t="shared" si="4"/>
        <v>20</v>
      </c>
    </row>
    <row r="5">
      <c r="A5" s="28"/>
      <c r="B5" s="29" t="s">
        <v>25</v>
      </c>
      <c r="C5" s="10" t="str">
        <f>VLOOKUP(B5,Groupings!$A$2:$B$77,2,FALSE)</f>
        <v>Costs</v>
      </c>
      <c r="D5" s="30">
        <v>70.0</v>
      </c>
      <c r="E5" s="31">
        <f t="shared" si="1"/>
        <v>0.03765465304</v>
      </c>
      <c r="F5" s="31">
        <f t="shared" si="5"/>
        <v>0.2474448628</v>
      </c>
      <c r="H5" s="13" t="str">
        <f>IFERROR(__xludf.DUMMYFUNCTION("""COMPUTED_VALUE"""),"Campus Locations")</f>
        <v>Campus Locations</v>
      </c>
      <c r="I5" s="13">
        <f t="shared" si="2"/>
        <v>117</v>
      </c>
      <c r="J5" s="13">
        <f t="shared" si="3"/>
        <v>6</v>
      </c>
      <c r="K5" s="13">
        <f t="shared" si="4"/>
        <v>20</v>
      </c>
    </row>
    <row r="6">
      <c r="A6" s="32" t="s">
        <v>27</v>
      </c>
      <c r="B6" s="29" t="s">
        <v>35</v>
      </c>
      <c r="C6" s="10" t="str">
        <f>VLOOKUP(B6,Groupings!$A$2:$B$77,2,FALSE)</f>
        <v>Campus Life</v>
      </c>
      <c r="D6" s="30">
        <v>63.0</v>
      </c>
      <c r="E6" s="31">
        <f t="shared" si="1"/>
        <v>0.03388918774</v>
      </c>
      <c r="F6" s="31">
        <f t="shared" si="5"/>
        <v>0.2813340506</v>
      </c>
      <c r="H6" s="13" t="str">
        <f>IFERROR(__xludf.DUMMYFUNCTION("""COMPUTED_VALUE"""),"Admissions")</f>
        <v>Admissions</v>
      </c>
      <c r="I6" s="13">
        <f t="shared" si="2"/>
        <v>165</v>
      </c>
      <c r="J6" s="13">
        <f t="shared" si="3"/>
        <v>11</v>
      </c>
      <c r="K6" s="13">
        <f t="shared" si="4"/>
        <v>15</v>
      </c>
    </row>
    <row r="7">
      <c r="A7" s="32"/>
      <c r="B7" s="29" t="s">
        <v>29</v>
      </c>
      <c r="C7" s="10" t="str">
        <f>VLOOKUP(B7,Groupings!$A$2:$B$77,2,FALSE)</f>
        <v>Costs</v>
      </c>
      <c r="D7" s="30">
        <v>56.0</v>
      </c>
      <c r="E7" s="31">
        <f t="shared" si="1"/>
        <v>0.03012372243</v>
      </c>
      <c r="F7" s="31">
        <f t="shared" si="5"/>
        <v>0.311457773</v>
      </c>
      <c r="H7" s="13" t="str">
        <f>IFERROR(__xludf.DUMMYFUNCTION("""COMPUTED_VALUE"""),"Non-Academic Resources")</f>
        <v>Non-Academic Resources</v>
      </c>
      <c r="I7" s="13">
        <f t="shared" si="2"/>
        <v>127</v>
      </c>
      <c r="J7" s="13">
        <f t="shared" si="3"/>
        <v>8</v>
      </c>
      <c r="K7" s="13">
        <f t="shared" si="4"/>
        <v>16</v>
      </c>
    </row>
    <row r="8">
      <c r="A8" s="32"/>
      <c r="B8" s="29" t="s">
        <v>40</v>
      </c>
      <c r="C8" s="10" t="str">
        <f>VLOOKUP(B8,Groupings!$A$2:$B$77,2,FALSE)</f>
        <v>Campus Locations</v>
      </c>
      <c r="D8" s="30">
        <v>55.0</v>
      </c>
      <c r="E8" s="31">
        <f t="shared" si="1"/>
        <v>0.02958579882</v>
      </c>
      <c r="F8" s="31">
        <f t="shared" si="5"/>
        <v>0.3410435718</v>
      </c>
      <c r="H8" s="13" t="str">
        <f>IFERROR(__xludf.DUMMYFUNCTION("""COMPUTED_VALUE"""),"About Evergreen")</f>
        <v>About Evergreen</v>
      </c>
      <c r="I8" s="13">
        <f t="shared" si="2"/>
        <v>70</v>
      </c>
      <c r="J8" s="13">
        <f t="shared" si="3"/>
        <v>8</v>
      </c>
      <c r="K8" s="13">
        <f t="shared" si="4"/>
        <v>9</v>
      </c>
    </row>
    <row r="9">
      <c r="A9" s="32"/>
      <c r="B9" s="29" t="s">
        <v>26</v>
      </c>
      <c r="C9" s="10" t="str">
        <f>VLOOKUP(B9,Groupings!$A$2:$B$77,2,FALSE)</f>
        <v>Costs</v>
      </c>
      <c r="D9" s="30">
        <v>54.0</v>
      </c>
      <c r="E9" s="31">
        <f t="shared" si="1"/>
        <v>0.0290478752</v>
      </c>
      <c r="F9" s="31">
        <f t="shared" si="5"/>
        <v>0.370091447</v>
      </c>
      <c r="H9" s="13"/>
      <c r="I9" s="13"/>
      <c r="J9" s="13"/>
      <c r="K9" s="13"/>
    </row>
    <row r="10">
      <c r="A10" s="32"/>
      <c r="B10" s="29" t="s">
        <v>30</v>
      </c>
      <c r="C10" s="10" t="str">
        <f>VLOOKUP(B10,Groupings!$A$2:$B$77,2,FALSE)</f>
        <v>Academics</v>
      </c>
      <c r="D10" s="30">
        <v>53.0</v>
      </c>
      <c r="E10" s="31">
        <f t="shared" si="1"/>
        <v>0.02850995159</v>
      </c>
      <c r="F10" s="31">
        <f t="shared" si="5"/>
        <v>0.3986013986</v>
      </c>
      <c r="H10" s="13"/>
      <c r="I10" s="13"/>
      <c r="J10" s="13"/>
      <c r="K10" s="13"/>
    </row>
    <row r="11">
      <c r="A11" s="32"/>
      <c r="B11" s="29" t="s">
        <v>28</v>
      </c>
      <c r="C11" s="10" t="str">
        <f>VLOOKUP(B11,Groupings!$A$2:$B$77,2,FALSE)</f>
        <v>Academics</v>
      </c>
      <c r="D11" s="30">
        <v>49.0</v>
      </c>
      <c r="E11" s="31">
        <f t="shared" si="1"/>
        <v>0.02635825713</v>
      </c>
      <c r="F11" s="31">
        <f t="shared" si="5"/>
        <v>0.4249596557</v>
      </c>
    </row>
    <row r="12">
      <c r="A12" s="32"/>
      <c r="B12" s="29" t="s">
        <v>39</v>
      </c>
      <c r="C12" s="10" t="str">
        <f>VLOOKUP(B12,Groupings!$A$2:$B$77,2,FALSE)</f>
        <v>Admissions</v>
      </c>
      <c r="D12" s="30">
        <v>44.0</v>
      </c>
      <c r="E12" s="31">
        <f t="shared" si="1"/>
        <v>0.02366863905</v>
      </c>
      <c r="F12" s="31">
        <f t="shared" si="5"/>
        <v>0.4486282948</v>
      </c>
    </row>
    <row r="13">
      <c r="A13" s="32"/>
      <c r="B13" s="29" t="s">
        <v>44</v>
      </c>
      <c r="C13" s="10" t="str">
        <f>VLOOKUP(B13,Groupings!$A$2:$B$77,2,FALSE)</f>
        <v>Academics</v>
      </c>
      <c r="D13" s="30">
        <v>41.0</v>
      </c>
      <c r="E13" s="31">
        <f t="shared" si="1"/>
        <v>0.02205486821</v>
      </c>
      <c r="F13" s="31">
        <f t="shared" si="5"/>
        <v>0.470683163</v>
      </c>
    </row>
    <row r="14">
      <c r="A14" s="32"/>
      <c r="B14" s="29" t="s">
        <v>42</v>
      </c>
      <c r="C14" s="10" t="str">
        <f>VLOOKUP(B14,Groupings!$A$2:$B$77,2,FALSE)</f>
        <v>Non-Academic Resources</v>
      </c>
      <c r="D14" s="30">
        <v>40.0</v>
      </c>
      <c r="E14" s="31">
        <f t="shared" si="1"/>
        <v>0.02151694459</v>
      </c>
      <c r="F14" s="31">
        <f t="shared" si="5"/>
        <v>0.4922001076</v>
      </c>
    </row>
    <row r="15">
      <c r="A15" s="33" t="s">
        <v>38</v>
      </c>
      <c r="B15" s="29" t="s">
        <v>37</v>
      </c>
      <c r="C15" s="10" t="str">
        <f>VLOOKUP(B15,Groupings!$A$2:$B$77,2,FALSE)</f>
        <v>Campus Life</v>
      </c>
      <c r="D15" s="30">
        <v>39.0</v>
      </c>
      <c r="E15" s="31">
        <f t="shared" si="1"/>
        <v>0.02097902098</v>
      </c>
      <c r="F15" s="31">
        <f t="shared" si="5"/>
        <v>0.5131791286</v>
      </c>
    </row>
    <row r="16">
      <c r="A16" s="33"/>
      <c r="B16" s="29" t="s">
        <v>33</v>
      </c>
      <c r="C16" s="10" t="str">
        <f>VLOOKUP(B16,Groupings!$A$2:$B$77,2,FALSE)</f>
        <v>Academics</v>
      </c>
      <c r="D16" s="30">
        <v>39.0</v>
      </c>
      <c r="E16" s="31">
        <f t="shared" si="1"/>
        <v>0.02097902098</v>
      </c>
      <c r="F16" s="31">
        <f t="shared" si="5"/>
        <v>0.5341581495</v>
      </c>
    </row>
    <row r="17">
      <c r="A17" s="33"/>
      <c r="B17" s="29" t="s">
        <v>46</v>
      </c>
      <c r="C17" s="10" t="str">
        <f>VLOOKUP(B17,Groupings!$A$2:$B$77,2,FALSE)</f>
        <v>Costs</v>
      </c>
      <c r="D17" s="30">
        <v>38.0</v>
      </c>
      <c r="E17" s="31">
        <f t="shared" si="1"/>
        <v>0.02044109736</v>
      </c>
      <c r="F17" s="31">
        <f t="shared" si="5"/>
        <v>0.5545992469</v>
      </c>
    </row>
    <row r="18">
      <c r="A18" s="33"/>
      <c r="B18" s="29" t="s">
        <v>49</v>
      </c>
      <c r="C18" s="10" t="str">
        <f>VLOOKUP(B18,Groupings!$A$2:$B$77,2,FALSE)</f>
        <v>Academics</v>
      </c>
      <c r="D18" s="30">
        <v>35.0</v>
      </c>
      <c r="E18" s="31">
        <f t="shared" si="1"/>
        <v>0.01882732652</v>
      </c>
      <c r="F18" s="31">
        <f t="shared" si="5"/>
        <v>0.5734265734</v>
      </c>
    </row>
    <row r="19">
      <c r="A19" s="33"/>
      <c r="B19" s="29" t="s">
        <v>41</v>
      </c>
      <c r="C19" s="10" t="str">
        <f>VLOOKUP(B19,Groupings!$A$2:$B$77,2,FALSE)</f>
        <v>Campus Life</v>
      </c>
      <c r="D19" s="30">
        <v>33.0</v>
      </c>
      <c r="E19" s="31">
        <f t="shared" si="1"/>
        <v>0.01775147929</v>
      </c>
      <c r="F19" s="31">
        <f t="shared" si="5"/>
        <v>0.5911780527</v>
      </c>
    </row>
    <row r="20">
      <c r="A20" s="33"/>
      <c r="B20" s="29" t="s">
        <v>47</v>
      </c>
      <c r="C20" s="10" t="str">
        <f>VLOOKUP(B20,Groupings!$A$2:$B$77,2,FALSE)</f>
        <v>Academics</v>
      </c>
      <c r="D20" s="30">
        <v>32.0</v>
      </c>
      <c r="E20" s="31">
        <f t="shared" si="1"/>
        <v>0.01721355568</v>
      </c>
      <c r="F20" s="31">
        <f t="shared" si="5"/>
        <v>0.6083916084</v>
      </c>
    </row>
    <row r="21">
      <c r="A21" s="33"/>
      <c r="B21" s="29" t="s">
        <v>31</v>
      </c>
      <c r="C21" s="10" t="str">
        <f>VLOOKUP(B21,Groupings!$A$2:$B$77,2,FALSE)</f>
        <v>Admissions</v>
      </c>
      <c r="D21" s="30">
        <v>32.0</v>
      </c>
      <c r="E21" s="31">
        <f t="shared" si="1"/>
        <v>0.01721355568</v>
      </c>
      <c r="F21" s="31">
        <f t="shared" si="5"/>
        <v>0.6256051641</v>
      </c>
    </row>
    <row r="22">
      <c r="A22" s="33"/>
      <c r="B22" s="29" t="s">
        <v>36</v>
      </c>
      <c r="C22" s="10" t="str">
        <f>VLOOKUP(B22,Groupings!$A$2:$B$77,2,FALSE)</f>
        <v>Academics</v>
      </c>
      <c r="D22" s="30">
        <v>30.0</v>
      </c>
      <c r="E22" s="31">
        <f t="shared" si="1"/>
        <v>0.01613770845</v>
      </c>
      <c r="F22" s="31">
        <f t="shared" si="5"/>
        <v>0.6417428725</v>
      </c>
    </row>
    <row r="23">
      <c r="A23" s="33"/>
      <c r="B23" s="29" t="s">
        <v>52</v>
      </c>
      <c r="C23" s="10" t="str">
        <f>VLOOKUP(B23,Groupings!$A$2:$B$77,2,FALSE)</f>
        <v>Academics</v>
      </c>
      <c r="D23" s="30">
        <v>27.0</v>
      </c>
      <c r="E23" s="31">
        <f t="shared" si="1"/>
        <v>0.0145239376</v>
      </c>
      <c r="F23" s="31">
        <f t="shared" si="5"/>
        <v>0.6562668101</v>
      </c>
    </row>
    <row r="24">
      <c r="A24" s="33"/>
      <c r="B24" s="29" t="s">
        <v>34</v>
      </c>
      <c r="C24" s="10" t="str">
        <f>VLOOKUP(B24,Groupings!$A$2:$B$77,2,FALSE)</f>
        <v>Costs</v>
      </c>
      <c r="D24" s="30">
        <v>27.0</v>
      </c>
      <c r="E24" s="31">
        <f t="shared" si="1"/>
        <v>0.0145239376</v>
      </c>
      <c r="F24" s="31">
        <f t="shared" si="5"/>
        <v>0.6707907477</v>
      </c>
    </row>
    <row r="25">
      <c r="A25" s="33"/>
      <c r="B25" s="29" t="s">
        <v>45</v>
      </c>
      <c r="C25" s="10" t="str">
        <f>VLOOKUP(B25,Groupings!$A$2:$B$77,2,FALSE)</f>
        <v>About Evergreen</v>
      </c>
      <c r="D25" s="30">
        <v>26.0</v>
      </c>
      <c r="E25" s="31">
        <f t="shared" si="1"/>
        <v>0.01398601399</v>
      </c>
      <c r="F25" s="31">
        <f t="shared" si="5"/>
        <v>0.6847767617</v>
      </c>
    </row>
    <row r="26">
      <c r="A26" s="33"/>
      <c r="B26" s="29" t="s">
        <v>57</v>
      </c>
      <c r="C26" s="10" t="str">
        <f>VLOOKUP(B26,Groupings!$A$2:$B$77,2,FALSE)</f>
        <v>Academics</v>
      </c>
      <c r="D26" s="30">
        <v>24.0</v>
      </c>
      <c r="E26" s="31">
        <f t="shared" si="1"/>
        <v>0.01291016676</v>
      </c>
      <c r="F26" s="31">
        <f t="shared" si="5"/>
        <v>0.6976869285</v>
      </c>
    </row>
    <row r="27">
      <c r="A27" s="33"/>
      <c r="B27" s="29" t="s">
        <v>32</v>
      </c>
      <c r="C27" s="10" t="str">
        <f>VLOOKUP(B27,Groupings!$A$2:$B$77,2,FALSE)</f>
        <v>Admissions</v>
      </c>
      <c r="D27" s="30">
        <v>24.0</v>
      </c>
      <c r="E27" s="31">
        <f t="shared" si="1"/>
        <v>0.01291016676</v>
      </c>
      <c r="F27" s="31">
        <f t="shared" si="5"/>
        <v>0.7105970952</v>
      </c>
    </row>
    <row r="28">
      <c r="A28" s="33"/>
      <c r="B28" s="29" t="s">
        <v>60</v>
      </c>
      <c r="C28" s="10" t="str">
        <f>VLOOKUP(B28,Groupings!$A$2:$B$77,2,FALSE)</f>
        <v>Costs</v>
      </c>
      <c r="D28" s="30">
        <v>23.0</v>
      </c>
      <c r="E28" s="31">
        <f t="shared" si="1"/>
        <v>0.01237224314</v>
      </c>
      <c r="F28" s="31">
        <f t="shared" si="5"/>
        <v>0.7229693384</v>
      </c>
    </row>
    <row r="29">
      <c r="A29" s="33"/>
      <c r="B29" s="29" t="s">
        <v>53</v>
      </c>
      <c r="C29" s="10" t="str">
        <f>VLOOKUP(B29,Groupings!$A$2:$B$77,2,FALSE)</f>
        <v>Costs</v>
      </c>
      <c r="D29" s="30">
        <v>23.0</v>
      </c>
      <c r="E29" s="31">
        <f t="shared" si="1"/>
        <v>0.01237224314</v>
      </c>
      <c r="F29" s="31">
        <f t="shared" si="5"/>
        <v>0.7353415815</v>
      </c>
    </row>
    <row r="30">
      <c r="A30" s="33"/>
      <c r="B30" s="29" t="s">
        <v>64</v>
      </c>
      <c r="C30" s="10" t="str">
        <f>VLOOKUP(B30,Groupings!$A$2:$B$77,2,FALSE)</f>
        <v>Academics</v>
      </c>
      <c r="D30" s="30">
        <v>22.0</v>
      </c>
      <c r="E30" s="31">
        <f t="shared" si="1"/>
        <v>0.01183431953</v>
      </c>
      <c r="F30" s="31">
        <f t="shared" si="5"/>
        <v>0.747175901</v>
      </c>
    </row>
    <row r="31">
      <c r="A31" s="34" t="s">
        <v>56</v>
      </c>
      <c r="B31" s="29" t="s">
        <v>67</v>
      </c>
      <c r="C31" s="10" t="str">
        <f>VLOOKUP(B31,Groupings!$A$2:$B$77,2,FALSE)</f>
        <v>Campus Locations</v>
      </c>
      <c r="D31" s="30">
        <v>21.0</v>
      </c>
      <c r="E31" s="31">
        <f t="shared" si="1"/>
        <v>0.01129639591</v>
      </c>
      <c r="F31" s="31">
        <f t="shared" si="5"/>
        <v>0.7584722969</v>
      </c>
    </row>
    <row r="32">
      <c r="A32" s="34"/>
      <c r="B32" s="29" t="s">
        <v>55</v>
      </c>
      <c r="C32" s="10" t="str">
        <f>VLOOKUP(B32,Groupings!$A$2:$B$77,2,FALSE)</f>
        <v>Academics</v>
      </c>
      <c r="D32" s="30">
        <v>21.0</v>
      </c>
      <c r="E32" s="31">
        <f t="shared" si="1"/>
        <v>0.01129639591</v>
      </c>
      <c r="F32" s="31">
        <f t="shared" si="5"/>
        <v>0.7697686928</v>
      </c>
    </row>
    <row r="33">
      <c r="A33" s="34"/>
      <c r="B33" s="29" t="s">
        <v>63</v>
      </c>
      <c r="C33" s="10" t="str">
        <f>VLOOKUP(B33,Groupings!$A$2:$B$77,2,FALSE)</f>
        <v>Non-Academic Resources</v>
      </c>
      <c r="D33" s="30">
        <v>20.0</v>
      </c>
      <c r="E33" s="31">
        <f t="shared" si="1"/>
        <v>0.0107584723</v>
      </c>
      <c r="F33" s="31">
        <f t="shared" si="5"/>
        <v>0.7805271651</v>
      </c>
    </row>
    <row r="34">
      <c r="A34" s="34"/>
      <c r="B34" s="29" t="s">
        <v>61</v>
      </c>
      <c r="C34" s="10" t="str">
        <f>VLOOKUP(B34,Groupings!$A$2:$B$77,2,FALSE)</f>
        <v>Admissions</v>
      </c>
      <c r="D34" s="30">
        <v>20.0</v>
      </c>
      <c r="E34" s="31">
        <f t="shared" si="1"/>
        <v>0.0107584723</v>
      </c>
      <c r="F34" s="31">
        <f t="shared" si="5"/>
        <v>0.7912856374</v>
      </c>
    </row>
    <row r="35">
      <c r="A35" s="34"/>
      <c r="B35" s="29" t="s">
        <v>66</v>
      </c>
      <c r="C35" s="10" t="str">
        <f>VLOOKUP(B35,Groupings!$A$2:$B$77,2,FALSE)</f>
        <v>Academics</v>
      </c>
      <c r="D35" s="30">
        <v>20.0</v>
      </c>
      <c r="E35" s="31">
        <f t="shared" si="1"/>
        <v>0.0107584723</v>
      </c>
      <c r="F35" s="31">
        <f t="shared" si="5"/>
        <v>0.8020441097</v>
      </c>
    </row>
    <row r="36">
      <c r="A36" s="34"/>
      <c r="B36" s="29" t="s">
        <v>43</v>
      </c>
      <c r="C36" s="10" t="str">
        <f>VLOOKUP(B36,Groupings!$A$2:$B$77,2,FALSE)</f>
        <v>Campus Life</v>
      </c>
      <c r="D36" s="30">
        <v>19.0</v>
      </c>
      <c r="E36" s="31">
        <f t="shared" si="1"/>
        <v>0.01022054868</v>
      </c>
      <c r="F36" s="31">
        <f t="shared" si="5"/>
        <v>0.8122646584</v>
      </c>
    </row>
    <row r="37">
      <c r="A37" s="34"/>
      <c r="B37" s="29" t="s">
        <v>65</v>
      </c>
      <c r="C37" s="10" t="str">
        <f>VLOOKUP(B37,Groupings!$A$2:$B$77,2,FALSE)</f>
        <v>Campus Locations</v>
      </c>
      <c r="D37" s="30">
        <v>18.0</v>
      </c>
      <c r="E37" s="31">
        <f t="shared" si="1"/>
        <v>0.009682625067</v>
      </c>
      <c r="F37" s="31">
        <f t="shared" si="5"/>
        <v>0.8219472835</v>
      </c>
    </row>
    <row r="38">
      <c r="A38" s="34"/>
      <c r="B38" s="29" t="s">
        <v>68</v>
      </c>
      <c r="C38" s="10" t="str">
        <f>VLOOKUP(B38,Groupings!$A$2:$B$77,2,FALSE)</f>
        <v>Academics</v>
      </c>
      <c r="D38" s="30">
        <v>16.0</v>
      </c>
      <c r="E38" s="31">
        <f t="shared" si="1"/>
        <v>0.008606777838</v>
      </c>
      <c r="F38" s="31">
        <f t="shared" si="5"/>
        <v>0.8305540613</v>
      </c>
    </row>
    <row r="39">
      <c r="A39" s="34"/>
      <c r="B39" s="29" t="s">
        <v>48</v>
      </c>
      <c r="C39" s="10" t="str">
        <f>VLOOKUP(B39,Groupings!$A$2:$B$77,2,FALSE)</f>
        <v>About Evergreen</v>
      </c>
      <c r="D39" s="30">
        <v>16.0</v>
      </c>
      <c r="E39" s="31">
        <f t="shared" si="1"/>
        <v>0.008606777838</v>
      </c>
      <c r="F39" s="31">
        <f t="shared" si="5"/>
        <v>0.8391608392</v>
      </c>
    </row>
    <row r="40">
      <c r="A40" s="34"/>
      <c r="B40" s="29" t="s">
        <v>54</v>
      </c>
      <c r="C40" s="10" t="str">
        <f>VLOOKUP(B40,Groupings!$A$2:$B$77,2,FALSE)</f>
        <v>Non-Academic Resources</v>
      </c>
      <c r="D40" s="30">
        <v>15.0</v>
      </c>
      <c r="E40" s="31">
        <f t="shared" si="1"/>
        <v>0.008068854223</v>
      </c>
      <c r="F40" s="31">
        <f t="shared" si="5"/>
        <v>0.8472296934</v>
      </c>
    </row>
    <row r="41">
      <c r="A41" s="34"/>
      <c r="B41" s="29" t="s">
        <v>77</v>
      </c>
      <c r="C41" s="10" t="str">
        <f>VLOOKUP(B41,Groupings!$A$2:$B$77,2,FALSE)</f>
        <v>Academics</v>
      </c>
      <c r="D41" s="30">
        <v>14.0</v>
      </c>
      <c r="E41" s="31">
        <f t="shared" si="1"/>
        <v>0.007530930608</v>
      </c>
      <c r="F41" s="31">
        <f t="shared" si="5"/>
        <v>0.854760624</v>
      </c>
    </row>
    <row r="42">
      <c r="A42" s="34"/>
      <c r="B42" s="29" t="s">
        <v>70</v>
      </c>
      <c r="C42" s="10" t="str">
        <f>VLOOKUP(B42,Groupings!$A$2:$B$77,2,FALSE)</f>
        <v>Academics</v>
      </c>
      <c r="D42" s="30">
        <v>14.0</v>
      </c>
      <c r="E42" s="31">
        <f t="shared" si="1"/>
        <v>0.007530930608</v>
      </c>
      <c r="F42" s="31">
        <f t="shared" si="5"/>
        <v>0.8622915546</v>
      </c>
    </row>
    <row r="43">
      <c r="A43" s="34"/>
      <c r="B43" s="29" t="s">
        <v>59</v>
      </c>
      <c r="C43" s="10" t="str">
        <f>VLOOKUP(B43,Groupings!$A$2:$B$77,2,FALSE)</f>
        <v>Non-Academic Resources</v>
      </c>
      <c r="D43" s="30">
        <v>14.0</v>
      </c>
      <c r="E43" s="31">
        <f t="shared" si="1"/>
        <v>0.007530930608</v>
      </c>
      <c r="F43" s="31">
        <f t="shared" si="5"/>
        <v>0.8698224852</v>
      </c>
    </row>
    <row r="44">
      <c r="A44" s="34"/>
      <c r="B44" s="29" t="s">
        <v>51</v>
      </c>
      <c r="C44" s="10" t="str">
        <f>VLOOKUP(B44,Groupings!$A$2:$B$77,2,FALSE)</f>
        <v>Academics</v>
      </c>
      <c r="D44" s="30">
        <v>14.0</v>
      </c>
      <c r="E44" s="31">
        <f t="shared" si="1"/>
        <v>0.007530930608</v>
      </c>
      <c r="F44" s="31">
        <f t="shared" si="5"/>
        <v>0.8773534158</v>
      </c>
    </row>
    <row r="45">
      <c r="A45" s="34"/>
      <c r="B45" s="29" t="s">
        <v>62</v>
      </c>
      <c r="C45" s="10" t="str">
        <f>VLOOKUP(B45,Groupings!$A$2:$B$77,2,FALSE)</f>
        <v>Admissions</v>
      </c>
      <c r="D45" s="30">
        <v>14.0</v>
      </c>
      <c r="E45" s="31">
        <f t="shared" si="1"/>
        <v>0.007530930608</v>
      </c>
      <c r="F45" s="31">
        <f t="shared" si="5"/>
        <v>0.8848843464</v>
      </c>
    </row>
    <row r="46">
      <c r="A46" s="34"/>
      <c r="B46" s="29" t="s">
        <v>74</v>
      </c>
      <c r="C46" s="10" t="str">
        <f>VLOOKUP(B46,Groupings!$A$2:$B$77,2,FALSE)</f>
        <v>Non-Academic Resources</v>
      </c>
      <c r="D46" s="30">
        <v>14.0</v>
      </c>
      <c r="E46" s="31">
        <f t="shared" si="1"/>
        <v>0.007530930608</v>
      </c>
      <c r="F46" s="31">
        <f t="shared" si="5"/>
        <v>0.892415277</v>
      </c>
    </row>
    <row r="47">
      <c r="A47" s="34"/>
      <c r="B47" s="29" t="s">
        <v>69</v>
      </c>
      <c r="C47" s="10" t="str">
        <f>VLOOKUP(B47,Groupings!$A$2:$B$77,2,FALSE)</f>
        <v>Academics</v>
      </c>
      <c r="D47" s="30">
        <v>13.0</v>
      </c>
      <c r="E47" s="31">
        <f t="shared" si="1"/>
        <v>0.006993006993</v>
      </c>
      <c r="F47" s="31">
        <f t="shared" si="5"/>
        <v>0.899408284</v>
      </c>
    </row>
    <row r="48">
      <c r="A48" s="34"/>
      <c r="B48" s="29" t="s">
        <v>80</v>
      </c>
      <c r="C48" s="10" t="str">
        <f>VLOOKUP(B48,Groupings!$A$2:$B$77,2,FALSE)</f>
        <v>Academics</v>
      </c>
      <c r="D48" s="30">
        <v>12.0</v>
      </c>
      <c r="E48" s="31">
        <f t="shared" si="1"/>
        <v>0.006455083378</v>
      </c>
      <c r="F48" s="31">
        <f t="shared" si="5"/>
        <v>0.9058633674</v>
      </c>
    </row>
    <row r="49">
      <c r="A49" s="34"/>
      <c r="B49" s="29" t="s">
        <v>71</v>
      </c>
      <c r="C49" s="10" t="str">
        <f>VLOOKUP(B49,Groupings!$A$2:$B$77,2,FALSE)</f>
        <v>Campus Life</v>
      </c>
      <c r="D49" s="30">
        <v>11.0</v>
      </c>
      <c r="E49" s="31">
        <f t="shared" si="1"/>
        <v>0.005917159763</v>
      </c>
      <c r="F49" s="31">
        <f t="shared" si="5"/>
        <v>0.9117805272</v>
      </c>
    </row>
    <row r="50">
      <c r="A50" s="34"/>
      <c r="B50" s="29" t="s">
        <v>73</v>
      </c>
      <c r="C50" s="10" t="str">
        <f>VLOOKUP(B50,Groupings!$A$2:$B$77,2,FALSE)</f>
        <v>Campus Life</v>
      </c>
      <c r="D50" s="30">
        <v>11.0</v>
      </c>
      <c r="E50" s="31">
        <f t="shared" si="1"/>
        <v>0.005917159763</v>
      </c>
      <c r="F50" s="31">
        <f t="shared" si="5"/>
        <v>0.9176976869</v>
      </c>
    </row>
    <row r="51">
      <c r="A51" s="34"/>
      <c r="B51" s="29" t="s">
        <v>85</v>
      </c>
      <c r="C51" s="10" t="str">
        <f>VLOOKUP(B51,Groupings!$A$2:$B$77,2,FALSE)</f>
        <v>Academics</v>
      </c>
      <c r="D51" s="30">
        <v>11.0</v>
      </c>
      <c r="E51" s="31">
        <f t="shared" si="1"/>
        <v>0.005917159763</v>
      </c>
      <c r="F51" s="31">
        <f t="shared" si="5"/>
        <v>0.9236148467</v>
      </c>
    </row>
    <row r="52">
      <c r="A52" s="34"/>
      <c r="B52" s="29" t="s">
        <v>78</v>
      </c>
      <c r="C52" s="10" t="str">
        <f>VLOOKUP(B52,Groupings!$A$2:$B$77,2,FALSE)</f>
        <v>Campus Locations</v>
      </c>
      <c r="D52" s="30">
        <v>10.0</v>
      </c>
      <c r="E52" s="31">
        <f t="shared" si="1"/>
        <v>0.005379236148</v>
      </c>
      <c r="F52" s="31">
        <f t="shared" si="5"/>
        <v>0.9289940828</v>
      </c>
    </row>
    <row r="53">
      <c r="A53" s="34"/>
      <c r="B53" s="29" t="s">
        <v>83</v>
      </c>
      <c r="C53" s="10" t="str">
        <f>VLOOKUP(B53,Groupings!$A$2:$B$77,2,FALSE)</f>
        <v>Non-Academic Resources</v>
      </c>
      <c r="D53" s="30">
        <v>10.0</v>
      </c>
      <c r="E53" s="31">
        <f t="shared" si="1"/>
        <v>0.005379236148</v>
      </c>
      <c r="F53" s="31">
        <f t="shared" si="5"/>
        <v>0.934373319</v>
      </c>
    </row>
    <row r="54">
      <c r="A54" s="34"/>
      <c r="B54" s="29" t="s">
        <v>58</v>
      </c>
      <c r="C54" s="10" t="str">
        <f>VLOOKUP(B54,Groupings!$A$2:$B$77,2,FALSE)</f>
        <v>Admissions</v>
      </c>
      <c r="D54" s="30">
        <v>10.0</v>
      </c>
      <c r="E54" s="31">
        <f t="shared" si="1"/>
        <v>0.005379236148</v>
      </c>
      <c r="F54" s="31">
        <f t="shared" si="5"/>
        <v>0.9397525551</v>
      </c>
    </row>
    <row r="55">
      <c r="A55" s="34"/>
      <c r="B55" s="29" t="s">
        <v>72</v>
      </c>
      <c r="C55" s="10" t="str">
        <f>VLOOKUP(B55,Groupings!$A$2:$B$77,2,FALSE)</f>
        <v>Campus Life</v>
      </c>
      <c r="D55" s="30">
        <v>9.0</v>
      </c>
      <c r="E55" s="31">
        <f t="shared" si="1"/>
        <v>0.004841312534</v>
      </c>
      <c r="F55" s="31">
        <f t="shared" si="5"/>
        <v>0.9445938677</v>
      </c>
    </row>
    <row r="56">
      <c r="A56" s="34"/>
      <c r="B56" s="29" t="s">
        <v>93</v>
      </c>
      <c r="C56" s="10" t="str">
        <f>VLOOKUP(B56,Groupings!$A$2:$B$77,2,FALSE)</f>
        <v>Campus Locations</v>
      </c>
      <c r="D56" s="30">
        <v>8.0</v>
      </c>
      <c r="E56" s="31">
        <f t="shared" si="1"/>
        <v>0.004303388919</v>
      </c>
      <c r="F56" s="31">
        <f t="shared" si="5"/>
        <v>0.9488972566</v>
      </c>
    </row>
    <row r="57">
      <c r="A57" s="34"/>
      <c r="B57" s="29" t="s">
        <v>75</v>
      </c>
      <c r="C57" s="10" t="str">
        <f>VLOOKUP(B57,Groupings!$A$2:$B$77,2,FALSE)</f>
        <v>Non-Academic Resources</v>
      </c>
      <c r="D57" s="30">
        <v>8.0</v>
      </c>
      <c r="E57" s="31">
        <f t="shared" si="1"/>
        <v>0.004303388919</v>
      </c>
      <c r="F57" s="31">
        <f t="shared" si="5"/>
        <v>0.9532006455</v>
      </c>
    </row>
    <row r="58">
      <c r="A58" s="34"/>
      <c r="B58" s="29" t="s">
        <v>50</v>
      </c>
      <c r="C58" s="10" t="str">
        <f>VLOOKUP(B58,Groupings!$A$2:$B$77,2,FALSE)</f>
        <v>About Evergreen</v>
      </c>
      <c r="D58" s="30">
        <v>8.0</v>
      </c>
      <c r="E58" s="31">
        <f t="shared" si="1"/>
        <v>0.004303388919</v>
      </c>
      <c r="F58" s="31">
        <f t="shared" si="5"/>
        <v>0.9575040344</v>
      </c>
    </row>
    <row r="59">
      <c r="A59" s="34"/>
      <c r="B59" s="29" t="s">
        <v>88</v>
      </c>
      <c r="C59" s="10" t="str">
        <f>VLOOKUP(B59,Groupings!$A$2:$B$77,2,FALSE)</f>
        <v>Academics</v>
      </c>
      <c r="D59" s="30">
        <v>8.0</v>
      </c>
      <c r="E59" s="31">
        <f t="shared" si="1"/>
        <v>0.004303388919</v>
      </c>
      <c r="F59" s="31">
        <f t="shared" si="5"/>
        <v>0.9618074233</v>
      </c>
    </row>
    <row r="60">
      <c r="A60" s="34"/>
      <c r="B60" s="29" t="s">
        <v>76</v>
      </c>
      <c r="C60" s="10" t="str">
        <f>VLOOKUP(B60,Groupings!$A$2:$B$77,2,FALSE)</f>
        <v>About Evergreen</v>
      </c>
      <c r="D60" s="30">
        <v>6.0</v>
      </c>
      <c r="E60" s="31">
        <f t="shared" si="1"/>
        <v>0.003227541689</v>
      </c>
      <c r="F60" s="31">
        <f t="shared" si="5"/>
        <v>0.965034965</v>
      </c>
    </row>
    <row r="61">
      <c r="A61" s="34"/>
      <c r="B61" s="29" t="s">
        <v>92</v>
      </c>
      <c r="C61" s="10" t="str">
        <f>VLOOKUP(B61,Groupings!$A$2:$B$77,2,FALSE)</f>
        <v>Campus Life</v>
      </c>
      <c r="D61" s="30">
        <v>6.0</v>
      </c>
      <c r="E61" s="31">
        <f t="shared" si="1"/>
        <v>0.003227541689</v>
      </c>
      <c r="F61" s="31">
        <f t="shared" si="5"/>
        <v>0.9682625067</v>
      </c>
    </row>
    <row r="62">
      <c r="A62" s="34"/>
      <c r="B62" s="29" t="s">
        <v>97</v>
      </c>
      <c r="C62" s="10" t="str">
        <f>VLOOKUP(B62,Groupings!$A$2:$B$77,2,FALSE)</f>
        <v>Non-Academic Resources</v>
      </c>
      <c r="D62" s="30">
        <v>6.0</v>
      </c>
      <c r="E62" s="31">
        <f t="shared" si="1"/>
        <v>0.003227541689</v>
      </c>
      <c r="F62" s="31">
        <f t="shared" si="5"/>
        <v>0.9714900484</v>
      </c>
    </row>
    <row r="63">
      <c r="A63" s="34"/>
      <c r="B63" s="29" t="s">
        <v>79</v>
      </c>
      <c r="C63" s="10" t="str">
        <f>VLOOKUP(B63,Groupings!$A$2:$B$77,2,FALSE)</f>
        <v>Admissions</v>
      </c>
      <c r="D63" s="30">
        <v>6.0</v>
      </c>
      <c r="E63" s="31">
        <f t="shared" si="1"/>
        <v>0.003227541689</v>
      </c>
      <c r="F63" s="31">
        <f t="shared" si="5"/>
        <v>0.9747175901</v>
      </c>
    </row>
    <row r="64">
      <c r="A64" s="34"/>
      <c r="B64" s="29" t="s">
        <v>90</v>
      </c>
      <c r="C64" s="10" t="str">
        <f>VLOOKUP(B64,Groupings!$A$2:$B$77,2,FALSE)</f>
        <v>About Evergreen</v>
      </c>
      <c r="D64" s="30">
        <v>5.0</v>
      </c>
      <c r="E64" s="31">
        <f t="shared" si="1"/>
        <v>0.002689618074</v>
      </c>
      <c r="F64" s="31">
        <f t="shared" si="5"/>
        <v>0.9774072082</v>
      </c>
    </row>
    <row r="65">
      <c r="A65" s="34"/>
      <c r="B65" s="29" t="s">
        <v>91</v>
      </c>
      <c r="C65" s="10" t="str">
        <f>VLOOKUP(B65,Groupings!$A$2:$B$77,2,FALSE)</f>
        <v>Campus Locations</v>
      </c>
      <c r="D65" s="30">
        <v>5.0</v>
      </c>
      <c r="E65" s="31">
        <f t="shared" si="1"/>
        <v>0.002689618074</v>
      </c>
      <c r="F65" s="31">
        <f t="shared" si="5"/>
        <v>0.9800968263</v>
      </c>
    </row>
    <row r="66">
      <c r="A66" s="34"/>
      <c r="B66" s="29" t="s">
        <v>87</v>
      </c>
      <c r="C66" s="10" t="str">
        <f>VLOOKUP(B66,Groupings!$A$2:$B$77,2,FALSE)</f>
        <v>Campus Life</v>
      </c>
      <c r="D66" s="30">
        <v>5.0</v>
      </c>
      <c r="E66" s="31">
        <f t="shared" si="1"/>
        <v>0.002689618074</v>
      </c>
      <c r="F66" s="31">
        <f t="shared" si="5"/>
        <v>0.9827864443</v>
      </c>
    </row>
    <row r="67">
      <c r="A67" s="34"/>
      <c r="B67" s="29" t="s">
        <v>86</v>
      </c>
      <c r="C67" s="10" t="str">
        <f>VLOOKUP(B67,Groupings!$A$2:$B$77,2,FALSE)</f>
        <v>Admissions</v>
      </c>
      <c r="D67" s="30">
        <v>5.0</v>
      </c>
      <c r="E67" s="31">
        <f t="shared" si="1"/>
        <v>0.002689618074</v>
      </c>
      <c r="F67" s="31">
        <f t="shared" si="5"/>
        <v>0.9854760624</v>
      </c>
    </row>
    <row r="68">
      <c r="A68" s="34"/>
      <c r="B68" s="29" t="s">
        <v>82</v>
      </c>
      <c r="C68" s="10" t="str">
        <f>VLOOKUP(B68,Groupings!$A$2:$B$77,2,FALSE)</f>
        <v>Admissions</v>
      </c>
      <c r="D68" s="30">
        <v>5.0</v>
      </c>
      <c r="E68" s="31">
        <f t="shared" si="1"/>
        <v>0.002689618074</v>
      </c>
      <c r="F68" s="31">
        <f t="shared" si="5"/>
        <v>0.9881656805</v>
      </c>
    </row>
    <row r="69">
      <c r="A69" s="34"/>
      <c r="B69" s="29" t="s">
        <v>96</v>
      </c>
      <c r="C69" s="10" t="str">
        <f>VLOOKUP(B69,Groupings!$A$2:$B$77,2,FALSE)</f>
        <v>About Evergreen</v>
      </c>
      <c r="D69" s="30">
        <v>3.0</v>
      </c>
      <c r="E69" s="31">
        <f t="shared" si="1"/>
        <v>0.001613770845</v>
      </c>
      <c r="F69" s="31">
        <f t="shared" si="5"/>
        <v>0.9897794513</v>
      </c>
    </row>
    <row r="70">
      <c r="A70" s="34"/>
      <c r="B70" s="29" t="s">
        <v>84</v>
      </c>
      <c r="C70" s="10" t="str">
        <f>VLOOKUP(B70,Groupings!$A$2:$B$77,2,FALSE)</f>
        <v>About Evergreen</v>
      </c>
      <c r="D70" s="30">
        <v>3.0</v>
      </c>
      <c r="E70" s="31">
        <f t="shared" si="1"/>
        <v>0.001613770845</v>
      </c>
      <c r="F70" s="31">
        <f t="shared" si="5"/>
        <v>0.9913932222</v>
      </c>
    </row>
    <row r="71">
      <c r="A71" s="34"/>
      <c r="B71" s="29" t="s">
        <v>81</v>
      </c>
      <c r="C71" s="10" t="str">
        <f>VLOOKUP(B71,Groupings!$A$2:$B$77,2,FALSE)</f>
        <v>Admissions</v>
      </c>
      <c r="D71" s="30">
        <v>3.0</v>
      </c>
      <c r="E71" s="31">
        <f t="shared" si="1"/>
        <v>0.001613770845</v>
      </c>
      <c r="F71" s="31">
        <f t="shared" si="5"/>
        <v>0.993006993</v>
      </c>
    </row>
    <row r="72">
      <c r="A72" s="34"/>
      <c r="B72" s="29" t="s">
        <v>100</v>
      </c>
      <c r="C72" s="10" t="str">
        <f>VLOOKUP(B72,Groupings!$A$2:$B$77,2,FALSE)</f>
        <v>Academics</v>
      </c>
      <c r="D72" s="30">
        <v>3.0</v>
      </c>
      <c r="E72" s="31">
        <f t="shared" si="1"/>
        <v>0.001613770845</v>
      </c>
      <c r="F72" s="31">
        <f t="shared" si="5"/>
        <v>0.9946207639</v>
      </c>
    </row>
    <row r="73">
      <c r="A73" s="34"/>
      <c r="B73" s="29" t="s">
        <v>94</v>
      </c>
      <c r="C73" s="10" t="str">
        <f>VLOOKUP(B73,Groupings!$A$2:$B$77,2,FALSE)</f>
        <v>About Evergreen</v>
      </c>
      <c r="D73" s="30">
        <v>3.0</v>
      </c>
      <c r="E73" s="31">
        <f t="shared" si="1"/>
        <v>0.001613770845</v>
      </c>
      <c r="F73" s="31">
        <f t="shared" si="5"/>
        <v>0.9962345347</v>
      </c>
    </row>
    <row r="74">
      <c r="A74" s="34"/>
      <c r="B74" s="29" t="s">
        <v>95</v>
      </c>
      <c r="C74" s="10" t="str">
        <f>VLOOKUP(B74,Groupings!$A$2:$B$77,2,FALSE)</f>
        <v>Admissions</v>
      </c>
      <c r="D74" s="30">
        <v>2.0</v>
      </c>
      <c r="E74" s="31">
        <f t="shared" si="1"/>
        <v>0.00107584723</v>
      </c>
      <c r="F74" s="31">
        <f t="shared" si="5"/>
        <v>0.9973103819</v>
      </c>
    </row>
    <row r="75">
      <c r="A75" s="34"/>
      <c r="B75" s="29" t="s">
        <v>89</v>
      </c>
      <c r="C75" s="10" t="str">
        <f>VLOOKUP(B75,Groupings!$A$2:$B$77,2,FALSE)</f>
        <v>Campus Life</v>
      </c>
      <c r="D75" s="30">
        <v>2.0</v>
      </c>
      <c r="E75" s="31">
        <f t="shared" si="1"/>
        <v>0.00107584723</v>
      </c>
      <c r="F75" s="31">
        <f t="shared" si="5"/>
        <v>0.9983862292</v>
      </c>
    </row>
    <row r="76">
      <c r="A76" s="34"/>
      <c r="B76" s="29" t="s">
        <v>99</v>
      </c>
      <c r="C76" s="10" t="str">
        <f>VLOOKUP(B76,Groupings!$A$2:$B$77,2,FALSE)</f>
        <v>Academics</v>
      </c>
      <c r="D76" s="30">
        <v>2.0</v>
      </c>
      <c r="E76" s="31">
        <f t="shared" si="1"/>
        <v>0.00107584723</v>
      </c>
      <c r="F76" s="31">
        <f t="shared" si="5"/>
        <v>0.9994620764</v>
      </c>
    </row>
    <row r="77">
      <c r="A77" s="34"/>
      <c r="B77" s="29" t="s">
        <v>98</v>
      </c>
      <c r="C77" s="10" t="str">
        <f>VLOOKUP(B77,Groupings!$A$2:$B$77,2,FALSE)</f>
        <v>Costs</v>
      </c>
      <c r="D77" s="30">
        <v>1.0</v>
      </c>
      <c r="E77" s="31">
        <f t="shared" si="1"/>
        <v>0.0005379236148</v>
      </c>
      <c r="F77" s="31">
        <f t="shared" si="5"/>
        <v>1</v>
      </c>
    </row>
    <row r="78">
      <c r="A78" s="17" t="s">
        <v>101</v>
      </c>
      <c r="B78" s="18"/>
      <c r="C78" s="19"/>
      <c r="D78" s="19">
        <f t="shared" ref="D78:E78" si="6">sum(D2:D77)</f>
        <v>1859</v>
      </c>
      <c r="E78" s="20">
        <f t="shared" si="6"/>
        <v>1</v>
      </c>
      <c r="F78" s="2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K3" s="4" t="s">
        <v>103</v>
      </c>
      <c r="L3" s="4">
        <v>44.0</v>
      </c>
    </row>
    <row r="4">
      <c r="K4" s="4" t="s">
        <v>102</v>
      </c>
      <c r="L4" s="4">
        <v>33.0</v>
      </c>
    </row>
    <row r="5">
      <c r="K5" s="4" t="s">
        <v>105</v>
      </c>
      <c r="L5" s="4">
        <v>20.0</v>
      </c>
    </row>
    <row r="6">
      <c r="K6" s="4" t="s">
        <v>106</v>
      </c>
      <c r="L6" s="4">
        <v>20.0</v>
      </c>
    </row>
    <row r="7">
      <c r="K7" s="4" t="s">
        <v>107</v>
      </c>
      <c r="L7" s="4">
        <v>16.0</v>
      </c>
    </row>
    <row r="8">
      <c r="K8" s="4" t="s">
        <v>104</v>
      </c>
      <c r="L8" s="4">
        <v>15.0</v>
      </c>
    </row>
    <row r="9">
      <c r="K9" s="4" t="s">
        <v>108</v>
      </c>
      <c r="L9" s="4">
        <v>9.0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55.0"/>
    <col customWidth="1" min="3" max="3" width="28.5"/>
    <col customWidth="1" min="4" max="4" width="16.0"/>
    <col customWidth="1" min="5" max="5" width="23.13"/>
    <col customWidth="1" min="6" max="6" width="20.25"/>
    <col customWidth="1" min="7" max="7" width="4.25"/>
    <col customWidth="1" min="8" max="8" width="28.63"/>
    <col customWidth="1" min="11" max="11" width="23.5"/>
  </cols>
  <sheetData>
    <row r="1">
      <c r="A1" s="24"/>
      <c r="B1" s="24" t="s">
        <v>13</v>
      </c>
      <c r="C1" s="24" t="s">
        <v>14</v>
      </c>
      <c r="D1" s="24" t="s">
        <v>15</v>
      </c>
      <c r="E1" s="25" t="s">
        <v>16</v>
      </c>
      <c r="F1" s="25" t="s">
        <v>109</v>
      </c>
      <c r="G1" s="26"/>
      <c r="H1" s="6" t="s">
        <v>14</v>
      </c>
      <c r="I1" s="6" t="s">
        <v>18</v>
      </c>
      <c r="J1" s="6" t="s">
        <v>19</v>
      </c>
      <c r="K1" s="6" t="s">
        <v>20</v>
      </c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7"/>
    </row>
    <row r="2">
      <c r="A2" s="28" t="s">
        <v>21</v>
      </c>
      <c r="B2" s="29" t="s">
        <v>25</v>
      </c>
      <c r="C2" s="10" t="str">
        <f>VLOOKUP(B2,Groupings!$A$2:$B$77,2,FALSE)</f>
        <v>Costs</v>
      </c>
      <c r="D2" s="30">
        <v>74.0</v>
      </c>
      <c r="E2" s="31">
        <f t="shared" ref="E2:E77" si="1">(D2/$D$78)</f>
        <v>0.06845513414</v>
      </c>
      <c r="F2" s="31">
        <f>E2</f>
        <v>0.06845513414</v>
      </c>
      <c r="H2" s="35" t="str">
        <f>Groupings!D3</f>
        <v>Academics</v>
      </c>
      <c r="I2" s="13">
        <f t="shared" ref="I2:I8" si="2">sumif($C$2:$C$77, H2, $D$2:$D$77)</f>
        <v>293</v>
      </c>
      <c r="J2" s="13">
        <f t="shared" ref="J2:J8" si="3">countif($C$2:$C$77, H2)</f>
        <v>24</v>
      </c>
      <c r="K2" s="13">
        <f t="shared" ref="K2:K8" si="4">round(I2/J2,0)</f>
        <v>12</v>
      </c>
    </row>
    <row r="3">
      <c r="A3" s="28"/>
      <c r="B3" s="29" t="s">
        <v>23</v>
      </c>
      <c r="C3" s="10" t="str">
        <f>VLOOKUP(B3,Groupings!$A$2:$B$77,2,FALSE)</f>
        <v>Costs</v>
      </c>
      <c r="D3" s="30">
        <v>49.0</v>
      </c>
      <c r="E3" s="31">
        <f t="shared" si="1"/>
        <v>0.04532839963</v>
      </c>
      <c r="F3" s="31">
        <f t="shared" ref="F3:F77" si="5">F2+E3</f>
        <v>0.1137835338</v>
      </c>
      <c r="H3" s="35" t="str">
        <f>Groupings!D7</f>
        <v>Costs</v>
      </c>
      <c r="I3" s="13">
        <f t="shared" si="2"/>
        <v>273</v>
      </c>
      <c r="J3" s="13">
        <f t="shared" si="3"/>
        <v>9</v>
      </c>
      <c r="K3" s="13">
        <f t="shared" si="4"/>
        <v>30</v>
      </c>
    </row>
    <row r="4">
      <c r="A4" s="28"/>
      <c r="B4" s="29" t="s">
        <v>32</v>
      </c>
      <c r="C4" s="10" t="str">
        <f>VLOOKUP(B4,Groupings!$A$2:$B$77,2,FALSE)</f>
        <v>Admissions</v>
      </c>
      <c r="D4" s="30">
        <v>48.0</v>
      </c>
      <c r="E4" s="31">
        <f t="shared" si="1"/>
        <v>0.04440333025</v>
      </c>
      <c r="F4" s="31">
        <f t="shared" si="5"/>
        <v>0.158186864</v>
      </c>
      <c r="H4" s="35" t="str">
        <f>Groupings!D4</f>
        <v>Admissions</v>
      </c>
      <c r="I4" s="13">
        <f t="shared" si="2"/>
        <v>192</v>
      </c>
      <c r="J4" s="13">
        <f t="shared" si="3"/>
        <v>11</v>
      </c>
      <c r="K4" s="13">
        <f t="shared" si="4"/>
        <v>17</v>
      </c>
    </row>
    <row r="5">
      <c r="A5" s="28"/>
      <c r="B5" s="29" t="s">
        <v>26</v>
      </c>
      <c r="C5" s="10" t="str">
        <f>VLOOKUP(B5,Groupings!$A$2:$B$77,2,FALSE)</f>
        <v>Costs</v>
      </c>
      <c r="D5" s="30">
        <v>42.0</v>
      </c>
      <c r="E5" s="31">
        <f t="shared" si="1"/>
        <v>0.03885291397</v>
      </c>
      <c r="F5" s="31">
        <f t="shared" si="5"/>
        <v>0.197039778</v>
      </c>
      <c r="H5" s="35" t="str">
        <f>Groupings!D5</f>
        <v>Campus Life</v>
      </c>
      <c r="I5" s="13">
        <f t="shared" si="2"/>
        <v>123</v>
      </c>
      <c r="J5" s="13">
        <f t="shared" si="3"/>
        <v>10</v>
      </c>
      <c r="K5" s="13">
        <f t="shared" si="4"/>
        <v>12</v>
      </c>
    </row>
    <row r="6">
      <c r="A6" s="28"/>
      <c r="B6" s="29" t="s">
        <v>34</v>
      </c>
      <c r="C6" s="10" t="str">
        <f>VLOOKUP(B6,Groupings!$A$2:$B$77,2,FALSE)</f>
        <v>Costs</v>
      </c>
      <c r="D6" s="30">
        <v>42.0</v>
      </c>
      <c r="E6" s="31">
        <f t="shared" si="1"/>
        <v>0.03885291397</v>
      </c>
      <c r="F6" s="31">
        <f t="shared" si="5"/>
        <v>0.235892692</v>
      </c>
      <c r="H6" s="35" t="str">
        <f>Groupings!D2</f>
        <v>About Evergreen</v>
      </c>
      <c r="I6" s="13">
        <f t="shared" si="2"/>
        <v>106</v>
      </c>
      <c r="J6" s="13">
        <f t="shared" si="3"/>
        <v>8</v>
      </c>
      <c r="K6" s="13">
        <f t="shared" si="4"/>
        <v>13</v>
      </c>
    </row>
    <row r="7">
      <c r="A7" s="32" t="s">
        <v>27</v>
      </c>
      <c r="B7" s="29" t="s">
        <v>28</v>
      </c>
      <c r="C7" s="10" t="str">
        <f>VLOOKUP(B7,Groupings!$A$2:$B$77,2,FALSE)</f>
        <v>Academics</v>
      </c>
      <c r="D7" s="30">
        <v>41.0</v>
      </c>
      <c r="E7" s="31">
        <f t="shared" si="1"/>
        <v>0.03792784459</v>
      </c>
      <c r="F7" s="31">
        <f t="shared" si="5"/>
        <v>0.2738205365</v>
      </c>
      <c r="H7" s="35" t="str">
        <f>Groupings!D6</f>
        <v>Campus Locations</v>
      </c>
      <c r="I7" s="13">
        <f t="shared" si="2"/>
        <v>24</v>
      </c>
      <c r="J7" s="13">
        <f t="shared" si="3"/>
        <v>6</v>
      </c>
      <c r="K7" s="13">
        <f t="shared" si="4"/>
        <v>4</v>
      </c>
    </row>
    <row r="8">
      <c r="A8" s="32"/>
      <c r="B8" s="29" t="s">
        <v>31</v>
      </c>
      <c r="C8" s="10" t="str">
        <f>VLOOKUP(B8,Groupings!$A$2:$B$77,2,FALSE)</f>
        <v>Admissions</v>
      </c>
      <c r="D8" s="30">
        <v>41.0</v>
      </c>
      <c r="E8" s="31">
        <f t="shared" si="1"/>
        <v>0.03792784459</v>
      </c>
      <c r="F8" s="31">
        <f t="shared" si="5"/>
        <v>0.3117483811</v>
      </c>
      <c r="H8" s="35" t="str">
        <f>Groupings!D8</f>
        <v>Non-Academic Resources</v>
      </c>
      <c r="I8" s="13">
        <f t="shared" si="2"/>
        <v>70</v>
      </c>
      <c r="J8" s="13">
        <f t="shared" si="3"/>
        <v>8</v>
      </c>
      <c r="K8" s="13">
        <f t="shared" si="4"/>
        <v>9</v>
      </c>
    </row>
    <row r="9">
      <c r="A9" s="32"/>
      <c r="B9" s="29" t="s">
        <v>36</v>
      </c>
      <c r="C9" s="10" t="str">
        <f>VLOOKUP(B9,Groupings!$A$2:$B$77,2,FALSE)</f>
        <v>Academics</v>
      </c>
      <c r="D9" s="30">
        <v>34.0</v>
      </c>
      <c r="E9" s="31">
        <f t="shared" si="1"/>
        <v>0.03145235893</v>
      </c>
      <c r="F9" s="31">
        <f t="shared" si="5"/>
        <v>0.3432007401</v>
      </c>
      <c r="H9" s="35"/>
      <c r="I9" s="13"/>
      <c r="J9" s="13"/>
      <c r="K9" s="13"/>
    </row>
    <row r="10">
      <c r="A10" s="32"/>
      <c r="B10" s="29" t="s">
        <v>29</v>
      </c>
      <c r="C10" s="10" t="str">
        <f>VLOOKUP(B10,Groupings!$A$2:$B$77,2,FALSE)</f>
        <v>Costs</v>
      </c>
      <c r="D10" s="30">
        <v>32.0</v>
      </c>
      <c r="E10" s="31">
        <f t="shared" si="1"/>
        <v>0.02960222017</v>
      </c>
      <c r="F10" s="31">
        <f t="shared" si="5"/>
        <v>0.3728029602</v>
      </c>
      <c r="I10" s="13"/>
      <c r="J10" s="13"/>
      <c r="K10" s="13"/>
    </row>
    <row r="11">
      <c r="A11" s="32"/>
      <c r="B11" s="29" t="s">
        <v>50</v>
      </c>
      <c r="C11" s="10" t="str">
        <f>VLOOKUP(B11,Groupings!$A$2:$B$77,2,FALSE)</f>
        <v>About Evergreen</v>
      </c>
      <c r="D11" s="30">
        <v>31.0</v>
      </c>
      <c r="E11" s="31">
        <f t="shared" si="1"/>
        <v>0.02867715079</v>
      </c>
      <c r="F11" s="31">
        <f t="shared" si="5"/>
        <v>0.401480111</v>
      </c>
    </row>
    <row r="12">
      <c r="A12" s="32"/>
      <c r="B12" s="29" t="s">
        <v>33</v>
      </c>
      <c r="C12" s="10" t="str">
        <f>VLOOKUP(B12,Groupings!$A$2:$B$77,2,FALSE)</f>
        <v>Academics</v>
      </c>
      <c r="D12" s="30">
        <v>30.0</v>
      </c>
      <c r="E12" s="31">
        <f t="shared" si="1"/>
        <v>0.02775208141</v>
      </c>
      <c r="F12" s="31">
        <f t="shared" si="5"/>
        <v>0.4292321924</v>
      </c>
    </row>
    <row r="13">
      <c r="A13" s="32"/>
      <c r="B13" s="29" t="s">
        <v>22</v>
      </c>
      <c r="C13" s="10" t="str">
        <f>VLOOKUP(B13,Groupings!$A$2:$B$77,2,FALSE)</f>
        <v>Academics</v>
      </c>
      <c r="D13" s="30">
        <v>28.0</v>
      </c>
      <c r="E13" s="31">
        <f t="shared" si="1"/>
        <v>0.02590194265</v>
      </c>
      <c r="F13" s="31">
        <f t="shared" si="5"/>
        <v>0.4551341351</v>
      </c>
      <c r="I13" s="13"/>
    </row>
    <row r="14">
      <c r="A14" s="32"/>
      <c r="B14" s="29" t="s">
        <v>37</v>
      </c>
      <c r="C14" s="10" t="str">
        <f>VLOOKUP(B14,Groupings!$A$2:$B$77,2,FALSE)</f>
        <v>Campus Life</v>
      </c>
      <c r="D14" s="30">
        <v>27.0</v>
      </c>
      <c r="E14" s="31">
        <f t="shared" si="1"/>
        <v>0.02497687327</v>
      </c>
      <c r="F14" s="31">
        <f t="shared" si="5"/>
        <v>0.4801110083</v>
      </c>
      <c r="I14" s="13"/>
    </row>
    <row r="15">
      <c r="A15" s="32"/>
      <c r="B15" s="29" t="s">
        <v>43</v>
      </c>
      <c r="C15" s="10" t="str">
        <f>VLOOKUP(B15,Groupings!$A$2:$B$77,2,FALSE)</f>
        <v>Campus Life</v>
      </c>
      <c r="D15" s="30">
        <v>26.0</v>
      </c>
      <c r="E15" s="31">
        <f t="shared" si="1"/>
        <v>0.02405180389</v>
      </c>
      <c r="F15" s="31">
        <f t="shared" si="5"/>
        <v>0.5041628122</v>
      </c>
      <c r="I15" s="13"/>
      <c r="J15" s="13"/>
      <c r="K15" s="13"/>
    </row>
    <row r="16">
      <c r="A16" s="33" t="s">
        <v>38</v>
      </c>
      <c r="B16" s="29" t="s">
        <v>30</v>
      </c>
      <c r="C16" s="10" t="str">
        <f>VLOOKUP(B16,Groupings!$A$2:$B$77,2,FALSE)</f>
        <v>Academics</v>
      </c>
      <c r="D16" s="30">
        <v>26.0</v>
      </c>
      <c r="E16" s="31">
        <f t="shared" si="1"/>
        <v>0.02405180389</v>
      </c>
      <c r="F16" s="31">
        <f t="shared" si="5"/>
        <v>0.5282146161</v>
      </c>
      <c r="I16" s="13"/>
      <c r="J16" s="13"/>
      <c r="K16" s="13"/>
    </row>
    <row r="17">
      <c r="A17" s="33"/>
      <c r="B17" s="29" t="s">
        <v>51</v>
      </c>
      <c r="C17" s="10" t="str">
        <f>VLOOKUP(B17,Groupings!$A$2:$B$77,2,FALSE)</f>
        <v>Academics</v>
      </c>
      <c r="D17" s="30">
        <v>25.0</v>
      </c>
      <c r="E17" s="31">
        <f t="shared" si="1"/>
        <v>0.02312673451</v>
      </c>
      <c r="F17" s="31">
        <f t="shared" si="5"/>
        <v>0.5513413506</v>
      </c>
      <c r="I17" s="13"/>
      <c r="J17" s="13"/>
      <c r="K17" s="13"/>
    </row>
    <row r="18">
      <c r="A18" s="33"/>
      <c r="B18" s="29" t="s">
        <v>58</v>
      </c>
      <c r="C18" s="10" t="str">
        <f>VLOOKUP(B18,Groupings!$A$2:$B$77,2,FALSE)</f>
        <v>Admissions</v>
      </c>
      <c r="D18" s="30">
        <v>24.0</v>
      </c>
      <c r="E18" s="31">
        <f t="shared" si="1"/>
        <v>0.02220166512</v>
      </c>
      <c r="F18" s="31">
        <f t="shared" si="5"/>
        <v>0.5735430157</v>
      </c>
      <c r="I18" s="13"/>
      <c r="J18" s="13"/>
      <c r="K18" s="13"/>
    </row>
    <row r="19">
      <c r="A19" s="33"/>
      <c r="B19" s="29" t="s">
        <v>41</v>
      </c>
      <c r="C19" s="10" t="str">
        <f>VLOOKUP(B19,Groupings!$A$2:$B$77,2,FALSE)</f>
        <v>Campus Life</v>
      </c>
      <c r="D19" s="30">
        <v>23.0</v>
      </c>
      <c r="E19" s="31">
        <f t="shared" si="1"/>
        <v>0.02127659574</v>
      </c>
      <c r="F19" s="31">
        <f t="shared" si="5"/>
        <v>0.5948196115</v>
      </c>
      <c r="I19" s="13"/>
      <c r="J19" s="13"/>
      <c r="K19" s="13"/>
    </row>
    <row r="20">
      <c r="A20" s="33"/>
      <c r="B20" s="29" t="s">
        <v>48</v>
      </c>
      <c r="C20" s="10" t="str">
        <f>VLOOKUP(B20,Groupings!$A$2:$B$77,2,FALSE)</f>
        <v>About Evergreen</v>
      </c>
      <c r="D20" s="30">
        <v>23.0</v>
      </c>
      <c r="E20" s="31">
        <f t="shared" si="1"/>
        <v>0.02127659574</v>
      </c>
      <c r="F20" s="31">
        <f t="shared" si="5"/>
        <v>0.6160962072</v>
      </c>
      <c r="I20" s="13"/>
      <c r="J20" s="13"/>
      <c r="K20" s="13"/>
    </row>
    <row r="21">
      <c r="A21" s="33"/>
      <c r="B21" s="29" t="s">
        <v>24</v>
      </c>
      <c r="C21" s="10" t="str">
        <f>VLOOKUP(B21,Groupings!$A$2:$B$77,2,FALSE)</f>
        <v>Academics</v>
      </c>
      <c r="D21" s="30">
        <v>22.0</v>
      </c>
      <c r="E21" s="31">
        <f t="shared" si="1"/>
        <v>0.02035152636</v>
      </c>
      <c r="F21" s="31">
        <f t="shared" si="5"/>
        <v>0.6364477336</v>
      </c>
      <c r="I21" s="13"/>
      <c r="J21" s="13"/>
      <c r="K21" s="13"/>
    </row>
    <row r="22">
      <c r="A22" s="33"/>
      <c r="B22" s="29" t="s">
        <v>54</v>
      </c>
      <c r="C22" s="10" t="str">
        <f>VLOOKUP(B22,Groupings!$A$2:$B$77,2,FALSE)</f>
        <v>Non-Academic Resources</v>
      </c>
      <c r="D22" s="30">
        <v>19.0</v>
      </c>
      <c r="E22" s="31">
        <f t="shared" si="1"/>
        <v>0.01757631822</v>
      </c>
      <c r="F22" s="31">
        <f t="shared" si="5"/>
        <v>0.6540240518</v>
      </c>
      <c r="H22" s="4" t="str">
        <f>Groupings!D11</f>
        <v/>
      </c>
      <c r="I22" s="13"/>
      <c r="J22" s="13"/>
      <c r="K22" s="13"/>
    </row>
    <row r="23">
      <c r="A23" s="33"/>
      <c r="B23" s="29" t="s">
        <v>39</v>
      </c>
      <c r="C23" s="10" t="str">
        <f>VLOOKUP(B23,Groupings!$A$2:$B$77,2,FALSE)</f>
        <v>Admissions</v>
      </c>
      <c r="D23" s="30">
        <v>19.0</v>
      </c>
      <c r="E23" s="31">
        <f t="shared" si="1"/>
        <v>0.01757631822</v>
      </c>
      <c r="F23" s="31">
        <f t="shared" si="5"/>
        <v>0.67160037</v>
      </c>
      <c r="H23" s="13"/>
      <c r="I23" s="13"/>
      <c r="J23" s="13"/>
      <c r="K23" s="13"/>
    </row>
    <row r="24">
      <c r="A24" s="33"/>
      <c r="B24" s="29" t="s">
        <v>45</v>
      </c>
      <c r="C24" s="10" t="str">
        <f>VLOOKUP(B24,Groupings!$A$2:$B$77,2,FALSE)</f>
        <v>About Evergreen</v>
      </c>
      <c r="D24" s="30">
        <v>18.0</v>
      </c>
      <c r="E24" s="31">
        <f t="shared" si="1"/>
        <v>0.01665124884</v>
      </c>
      <c r="F24" s="31">
        <f t="shared" si="5"/>
        <v>0.6882516189</v>
      </c>
      <c r="H24" s="13"/>
    </row>
    <row r="25">
      <c r="A25" s="33"/>
      <c r="B25" s="29" t="s">
        <v>59</v>
      </c>
      <c r="C25" s="10" t="str">
        <f>VLOOKUP(B25,Groupings!$A$2:$B$77,2,FALSE)</f>
        <v>Non-Academic Resources</v>
      </c>
      <c r="D25" s="30">
        <v>18.0</v>
      </c>
      <c r="E25" s="31">
        <f t="shared" si="1"/>
        <v>0.01665124884</v>
      </c>
      <c r="F25" s="31">
        <f t="shared" si="5"/>
        <v>0.7049028677</v>
      </c>
    </row>
    <row r="26">
      <c r="A26" s="33"/>
      <c r="B26" s="29" t="s">
        <v>62</v>
      </c>
      <c r="C26" s="10" t="str">
        <f>VLOOKUP(B26,Groupings!$A$2:$B$77,2,FALSE)</f>
        <v>Admissions</v>
      </c>
      <c r="D26" s="30">
        <v>14.0</v>
      </c>
      <c r="E26" s="31">
        <f t="shared" si="1"/>
        <v>0.01295097132</v>
      </c>
      <c r="F26" s="31">
        <f t="shared" si="5"/>
        <v>0.717853839</v>
      </c>
    </row>
    <row r="27">
      <c r="A27" s="33"/>
      <c r="B27" s="29" t="s">
        <v>53</v>
      </c>
      <c r="C27" s="10" t="str">
        <f>VLOOKUP(B27,Groupings!$A$2:$B$77,2,FALSE)</f>
        <v>Costs</v>
      </c>
      <c r="D27" s="30">
        <v>14.0</v>
      </c>
      <c r="E27" s="31">
        <f t="shared" si="1"/>
        <v>0.01295097132</v>
      </c>
      <c r="F27" s="31">
        <f t="shared" si="5"/>
        <v>0.7308048104</v>
      </c>
    </row>
    <row r="28">
      <c r="A28" s="33"/>
      <c r="B28" s="29" t="s">
        <v>55</v>
      </c>
      <c r="C28" s="10" t="str">
        <f>VLOOKUP(B28,Groupings!$A$2:$B$77,2,FALSE)</f>
        <v>Academics</v>
      </c>
      <c r="D28" s="30">
        <v>13.0</v>
      </c>
      <c r="E28" s="31">
        <f t="shared" si="1"/>
        <v>0.01202590194</v>
      </c>
      <c r="F28" s="31">
        <f t="shared" si="5"/>
        <v>0.7428307123</v>
      </c>
    </row>
    <row r="29">
      <c r="A29" s="34" t="s">
        <v>56</v>
      </c>
      <c r="B29" s="29" t="s">
        <v>76</v>
      </c>
      <c r="C29" s="10" t="str">
        <f>VLOOKUP(B29,Groupings!$A$2:$B$77,2,FALSE)</f>
        <v>About Evergreen</v>
      </c>
      <c r="D29" s="30">
        <v>10.0</v>
      </c>
      <c r="E29" s="31">
        <f t="shared" si="1"/>
        <v>0.009250693802</v>
      </c>
      <c r="F29" s="31">
        <f t="shared" si="5"/>
        <v>0.7520814061</v>
      </c>
    </row>
    <row r="30">
      <c r="A30" s="34"/>
      <c r="B30" s="29" t="s">
        <v>84</v>
      </c>
      <c r="C30" s="10" t="str">
        <f>VLOOKUP(B30,Groupings!$A$2:$B$77,2,FALSE)</f>
        <v>About Evergreen</v>
      </c>
      <c r="D30" s="30">
        <v>10.0</v>
      </c>
      <c r="E30" s="31">
        <f t="shared" si="1"/>
        <v>0.009250693802</v>
      </c>
      <c r="F30" s="31">
        <f t="shared" si="5"/>
        <v>0.7613320999</v>
      </c>
    </row>
    <row r="31">
      <c r="A31" s="34"/>
      <c r="B31" s="29" t="s">
        <v>52</v>
      </c>
      <c r="C31" s="10" t="str">
        <f>VLOOKUP(B31,Groupings!$A$2:$B$77,2,FALSE)</f>
        <v>Academics</v>
      </c>
      <c r="D31" s="30">
        <v>10.0</v>
      </c>
      <c r="E31" s="31">
        <f t="shared" si="1"/>
        <v>0.009250693802</v>
      </c>
      <c r="F31" s="31">
        <f t="shared" si="5"/>
        <v>0.7705827937</v>
      </c>
    </row>
    <row r="32">
      <c r="A32" s="34"/>
      <c r="B32" s="29" t="s">
        <v>47</v>
      </c>
      <c r="C32" s="10" t="str">
        <f>VLOOKUP(B32,Groupings!$A$2:$B$77,2,FALSE)</f>
        <v>Academics</v>
      </c>
      <c r="D32" s="30">
        <v>10.0</v>
      </c>
      <c r="E32" s="31">
        <f t="shared" si="1"/>
        <v>0.009250693802</v>
      </c>
      <c r="F32" s="31">
        <f t="shared" si="5"/>
        <v>0.7798334875</v>
      </c>
    </row>
    <row r="33">
      <c r="A33" s="34"/>
      <c r="B33" s="29" t="s">
        <v>57</v>
      </c>
      <c r="C33" s="10" t="str">
        <f>VLOOKUP(B33,Groupings!$A$2:$B$77,2,FALSE)</f>
        <v>Academics</v>
      </c>
      <c r="D33" s="30">
        <v>10.0</v>
      </c>
      <c r="E33" s="31">
        <f t="shared" si="1"/>
        <v>0.009250693802</v>
      </c>
      <c r="F33" s="31">
        <f t="shared" si="5"/>
        <v>0.7890841813</v>
      </c>
    </row>
    <row r="34">
      <c r="A34" s="34"/>
      <c r="B34" s="29" t="s">
        <v>73</v>
      </c>
      <c r="C34" s="10" t="str">
        <f>VLOOKUP(B34,Groupings!$A$2:$B$77,2,FALSE)</f>
        <v>Campus Life</v>
      </c>
      <c r="D34" s="30">
        <v>9.0</v>
      </c>
      <c r="E34" s="31">
        <f t="shared" si="1"/>
        <v>0.008325624422</v>
      </c>
      <c r="F34" s="31">
        <f t="shared" si="5"/>
        <v>0.7974098057</v>
      </c>
    </row>
    <row r="35">
      <c r="A35" s="34"/>
      <c r="B35" s="29" t="s">
        <v>75</v>
      </c>
      <c r="C35" s="10" t="str">
        <f>VLOOKUP(B35,Groupings!$A$2:$B$77,2,FALSE)</f>
        <v>Non-Academic Resources</v>
      </c>
      <c r="D35" s="30">
        <v>9.0</v>
      </c>
      <c r="E35" s="31">
        <f t="shared" si="1"/>
        <v>0.008325624422</v>
      </c>
      <c r="F35" s="31">
        <f t="shared" si="5"/>
        <v>0.8057354302</v>
      </c>
    </row>
    <row r="36">
      <c r="A36" s="34"/>
      <c r="B36" s="29" t="s">
        <v>42</v>
      </c>
      <c r="C36" s="10" t="str">
        <f>VLOOKUP(B36,Groupings!$A$2:$B$77,2,FALSE)</f>
        <v>Non-Academic Resources</v>
      </c>
      <c r="D36" s="30">
        <v>9.0</v>
      </c>
      <c r="E36" s="31">
        <f t="shared" si="1"/>
        <v>0.008325624422</v>
      </c>
      <c r="F36" s="31">
        <f t="shared" si="5"/>
        <v>0.8140610546</v>
      </c>
    </row>
    <row r="37">
      <c r="A37" s="34"/>
      <c r="B37" s="29" t="s">
        <v>72</v>
      </c>
      <c r="C37" s="10" t="str">
        <f>VLOOKUP(B37,Groupings!$A$2:$B$77,2,FALSE)</f>
        <v>Campus Life</v>
      </c>
      <c r="D37" s="30">
        <v>9.0</v>
      </c>
      <c r="E37" s="31">
        <f t="shared" si="1"/>
        <v>0.008325624422</v>
      </c>
      <c r="F37" s="31">
        <f t="shared" si="5"/>
        <v>0.822386679</v>
      </c>
    </row>
    <row r="38">
      <c r="A38" s="34"/>
      <c r="B38" s="29" t="s">
        <v>61</v>
      </c>
      <c r="C38" s="10" t="str">
        <f>VLOOKUP(B38,Groupings!$A$2:$B$77,2,FALSE)</f>
        <v>Admissions</v>
      </c>
      <c r="D38" s="30">
        <v>9.0</v>
      </c>
      <c r="E38" s="31">
        <f t="shared" si="1"/>
        <v>0.008325624422</v>
      </c>
      <c r="F38" s="31">
        <f t="shared" si="5"/>
        <v>0.8307123034</v>
      </c>
    </row>
    <row r="39">
      <c r="A39" s="34"/>
      <c r="B39" s="29" t="s">
        <v>81</v>
      </c>
      <c r="C39" s="10" t="str">
        <f>VLOOKUP(B39,Groupings!$A$2:$B$77,2,FALSE)</f>
        <v>Admissions</v>
      </c>
      <c r="D39" s="30">
        <v>9.0</v>
      </c>
      <c r="E39" s="31">
        <f t="shared" si="1"/>
        <v>0.008325624422</v>
      </c>
      <c r="F39" s="31">
        <f t="shared" si="5"/>
        <v>0.8390379278</v>
      </c>
    </row>
    <row r="40">
      <c r="A40" s="34"/>
      <c r="B40" s="29" t="s">
        <v>60</v>
      </c>
      <c r="C40" s="10" t="str">
        <f>VLOOKUP(B40,Groupings!$A$2:$B$77,2,FALSE)</f>
        <v>Costs</v>
      </c>
      <c r="D40" s="30">
        <v>9.0</v>
      </c>
      <c r="E40" s="31">
        <f t="shared" si="1"/>
        <v>0.008325624422</v>
      </c>
      <c r="F40" s="31">
        <f t="shared" si="5"/>
        <v>0.8473635523</v>
      </c>
    </row>
    <row r="41">
      <c r="A41" s="34"/>
      <c r="B41" s="29" t="s">
        <v>89</v>
      </c>
      <c r="C41" s="10" t="str">
        <f>VLOOKUP(B41,Groupings!$A$2:$B$77,2,FALSE)</f>
        <v>Campus Life</v>
      </c>
      <c r="D41" s="30">
        <v>8.0</v>
      </c>
      <c r="E41" s="31">
        <f t="shared" si="1"/>
        <v>0.007400555042</v>
      </c>
      <c r="F41" s="31">
        <f t="shared" si="5"/>
        <v>0.8547641073</v>
      </c>
    </row>
    <row r="42">
      <c r="A42" s="34"/>
      <c r="B42" s="29" t="s">
        <v>82</v>
      </c>
      <c r="C42" s="10" t="str">
        <f>VLOOKUP(B42,Groupings!$A$2:$B$77,2,FALSE)</f>
        <v>Admissions</v>
      </c>
      <c r="D42" s="30">
        <v>8.0</v>
      </c>
      <c r="E42" s="31">
        <f t="shared" si="1"/>
        <v>0.007400555042</v>
      </c>
      <c r="F42" s="31">
        <f t="shared" si="5"/>
        <v>0.8621646623</v>
      </c>
    </row>
    <row r="43">
      <c r="A43" s="34"/>
      <c r="B43" s="29" t="s">
        <v>71</v>
      </c>
      <c r="C43" s="10" t="str">
        <f>VLOOKUP(B43,Groupings!$A$2:$B$77,2,FALSE)</f>
        <v>Campus Life</v>
      </c>
      <c r="D43" s="30">
        <v>7.0</v>
      </c>
      <c r="E43" s="31">
        <f t="shared" si="1"/>
        <v>0.006475485661</v>
      </c>
      <c r="F43" s="31">
        <f t="shared" si="5"/>
        <v>0.868640148</v>
      </c>
    </row>
    <row r="44">
      <c r="A44" s="34"/>
      <c r="B44" s="29" t="s">
        <v>65</v>
      </c>
      <c r="C44" s="10" t="str">
        <f>VLOOKUP(B44,Groupings!$A$2:$B$77,2,FALSE)</f>
        <v>Campus Locations</v>
      </c>
      <c r="D44" s="30">
        <v>7.0</v>
      </c>
      <c r="E44" s="31">
        <f t="shared" si="1"/>
        <v>0.006475485661</v>
      </c>
      <c r="F44" s="31">
        <f t="shared" si="5"/>
        <v>0.8751156337</v>
      </c>
    </row>
    <row r="45">
      <c r="A45" s="34"/>
      <c r="B45" s="29" t="s">
        <v>40</v>
      </c>
      <c r="C45" s="10" t="str">
        <f>VLOOKUP(B45,Groupings!$A$2:$B$77,2,FALSE)</f>
        <v>Campus Locations</v>
      </c>
      <c r="D45" s="30">
        <v>7.0</v>
      </c>
      <c r="E45" s="31">
        <f t="shared" si="1"/>
        <v>0.006475485661</v>
      </c>
      <c r="F45" s="31">
        <f t="shared" si="5"/>
        <v>0.8815911193</v>
      </c>
    </row>
    <row r="46">
      <c r="A46" s="34"/>
      <c r="B46" s="29" t="s">
        <v>70</v>
      </c>
      <c r="C46" s="10" t="str">
        <f>VLOOKUP(B46,Groupings!$A$2:$B$77,2,FALSE)</f>
        <v>Academics</v>
      </c>
      <c r="D46" s="30">
        <v>7.0</v>
      </c>
      <c r="E46" s="31">
        <f t="shared" si="1"/>
        <v>0.006475485661</v>
      </c>
      <c r="F46" s="31">
        <f t="shared" si="5"/>
        <v>0.888066605</v>
      </c>
    </row>
    <row r="47">
      <c r="A47" s="34"/>
      <c r="B47" s="29" t="s">
        <v>63</v>
      </c>
      <c r="C47" s="10" t="str">
        <f>VLOOKUP(B47,Groupings!$A$2:$B$77,2,FALSE)</f>
        <v>Non-Academic Resources</v>
      </c>
      <c r="D47" s="30">
        <v>7.0</v>
      </c>
      <c r="E47" s="31">
        <f t="shared" si="1"/>
        <v>0.006475485661</v>
      </c>
      <c r="F47" s="31">
        <f t="shared" si="5"/>
        <v>0.8945420907</v>
      </c>
    </row>
    <row r="48">
      <c r="A48" s="34"/>
      <c r="B48" s="29" t="s">
        <v>86</v>
      </c>
      <c r="C48" s="10" t="str">
        <f>VLOOKUP(B48,Groupings!$A$2:$B$77,2,FALSE)</f>
        <v>Admissions</v>
      </c>
      <c r="D48" s="30">
        <v>7.0</v>
      </c>
      <c r="E48" s="31">
        <f t="shared" si="1"/>
        <v>0.006475485661</v>
      </c>
      <c r="F48" s="31">
        <f t="shared" si="5"/>
        <v>0.9010175763</v>
      </c>
    </row>
    <row r="49">
      <c r="A49" s="34"/>
      <c r="B49" s="29" t="s">
        <v>79</v>
      </c>
      <c r="C49" s="10" t="str">
        <f>VLOOKUP(B49,Groupings!$A$2:$B$77,2,FALSE)</f>
        <v>Admissions</v>
      </c>
      <c r="D49" s="30">
        <v>7.0</v>
      </c>
      <c r="E49" s="31">
        <f t="shared" si="1"/>
        <v>0.006475485661</v>
      </c>
      <c r="F49" s="31">
        <f t="shared" si="5"/>
        <v>0.907493062</v>
      </c>
    </row>
    <row r="50">
      <c r="A50" s="34"/>
      <c r="B50" s="29" t="s">
        <v>69</v>
      </c>
      <c r="C50" s="10" t="str">
        <f>VLOOKUP(B50,Groupings!$A$2:$B$77,2,FALSE)</f>
        <v>Academics</v>
      </c>
      <c r="D50" s="30">
        <v>7.0</v>
      </c>
      <c r="E50" s="31">
        <f t="shared" si="1"/>
        <v>0.006475485661</v>
      </c>
      <c r="F50" s="31">
        <f t="shared" si="5"/>
        <v>0.9139685476</v>
      </c>
    </row>
    <row r="51">
      <c r="A51" s="34"/>
      <c r="B51" s="29" t="s">
        <v>95</v>
      </c>
      <c r="C51" s="10" t="str">
        <f>VLOOKUP(B51,Groupings!$A$2:$B$77,2,FALSE)</f>
        <v>Admissions</v>
      </c>
      <c r="D51" s="30">
        <v>6.0</v>
      </c>
      <c r="E51" s="31">
        <f t="shared" si="1"/>
        <v>0.005550416281</v>
      </c>
      <c r="F51" s="31">
        <f t="shared" si="5"/>
        <v>0.9195189639</v>
      </c>
    </row>
    <row r="52">
      <c r="A52" s="34"/>
      <c r="B52" s="29" t="s">
        <v>68</v>
      </c>
      <c r="C52" s="10" t="str">
        <f>VLOOKUP(B52,Groupings!$A$2:$B$77,2,FALSE)</f>
        <v>Academics</v>
      </c>
      <c r="D52" s="30">
        <v>6.0</v>
      </c>
      <c r="E52" s="31">
        <f t="shared" si="1"/>
        <v>0.005550416281</v>
      </c>
      <c r="F52" s="31">
        <f t="shared" si="5"/>
        <v>0.9250693802</v>
      </c>
    </row>
    <row r="53">
      <c r="A53" s="34"/>
      <c r="B53" s="29" t="s">
        <v>87</v>
      </c>
      <c r="C53" s="10" t="str">
        <f>VLOOKUP(B53,Groupings!$A$2:$B$77,2,FALSE)</f>
        <v>Campus Life</v>
      </c>
      <c r="D53" s="30">
        <v>6.0</v>
      </c>
      <c r="E53" s="31">
        <f t="shared" si="1"/>
        <v>0.005550416281</v>
      </c>
      <c r="F53" s="31">
        <f t="shared" si="5"/>
        <v>0.9306197965</v>
      </c>
    </row>
    <row r="54">
      <c r="A54" s="34"/>
      <c r="B54" s="29" t="s">
        <v>46</v>
      </c>
      <c r="C54" s="10" t="str">
        <f>VLOOKUP(B54,Groupings!$A$2:$B$77,2,FALSE)</f>
        <v>Costs</v>
      </c>
      <c r="D54" s="30">
        <v>6.0</v>
      </c>
      <c r="E54" s="31">
        <f t="shared" si="1"/>
        <v>0.005550416281</v>
      </c>
      <c r="F54" s="31">
        <f t="shared" si="5"/>
        <v>0.9361702128</v>
      </c>
    </row>
    <row r="55">
      <c r="A55" s="34"/>
      <c r="B55" s="29" t="s">
        <v>35</v>
      </c>
      <c r="C55" s="10" t="str">
        <f>VLOOKUP(B55,Groupings!$A$2:$B$77,2,FALSE)</f>
        <v>Campus Life</v>
      </c>
      <c r="D55" s="30">
        <v>5.0</v>
      </c>
      <c r="E55" s="31">
        <f t="shared" si="1"/>
        <v>0.004625346901</v>
      </c>
      <c r="F55" s="31">
        <f t="shared" si="5"/>
        <v>0.9407955597</v>
      </c>
    </row>
    <row r="56">
      <c r="A56" s="34"/>
      <c r="B56" s="29" t="s">
        <v>64</v>
      </c>
      <c r="C56" s="10" t="str">
        <f>VLOOKUP(B56,Groupings!$A$2:$B$77,2,FALSE)</f>
        <v>Academics</v>
      </c>
      <c r="D56" s="30">
        <v>5.0</v>
      </c>
      <c r="E56" s="31">
        <f t="shared" si="1"/>
        <v>0.004625346901</v>
      </c>
      <c r="F56" s="31">
        <f t="shared" si="5"/>
        <v>0.9454209066</v>
      </c>
    </row>
    <row r="57">
      <c r="A57" s="34"/>
      <c r="B57" s="29" t="s">
        <v>90</v>
      </c>
      <c r="C57" s="10" t="str">
        <f>VLOOKUP(B57,Groupings!$A$2:$B$77,2,FALSE)</f>
        <v>About Evergreen</v>
      </c>
      <c r="D57" s="30">
        <v>5.0</v>
      </c>
      <c r="E57" s="31">
        <f t="shared" si="1"/>
        <v>0.004625346901</v>
      </c>
      <c r="F57" s="31">
        <f t="shared" si="5"/>
        <v>0.9500462535</v>
      </c>
    </row>
    <row r="58">
      <c r="A58" s="34"/>
      <c r="B58" s="29" t="s">
        <v>78</v>
      </c>
      <c r="C58" s="10" t="str">
        <f>VLOOKUP(B58,Groupings!$A$2:$B$77,2,FALSE)</f>
        <v>Campus Locations</v>
      </c>
      <c r="D58" s="30">
        <v>5.0</v>
      </c>
      <c r="E58" s="31">
        <f t="shared" si="1"/>
        <v>0.004625346901</v>
      </c>
      <c r="F58" s="31">
        <f t="shared" si="5"/>
        <v>0.9546716004</v>
      </c>
    </row>
    <row r="59">
      <c r="A59" s="34"/>
      <c r="B59" s="29" t="s">
        <v>49</v>
      </c>
      <c r="C59" s="10" t="str">
        <f>VLOOKUP(B59,Groupings!$A$2:$B$77,2,FALSE)</f>
        <v>Academics</v>
      </c>
      <c r="D59" s="30">
        <v>5.0</v>
      </c>
      <c r="E59" s="31">
        <f t="shared" si="1"/>
        <v>0.004625346901</v>
      </c>
      <c r="F59" s="31">
        <f t="shared" si="5"/>
        <v>0.9592969473</v>
      </c>
    </row>
    <row r="60">
      <c r="A60" s="34"/>
      <c r="B60" s="29" t="s">
        <v>98</v>
      </c>
      <c r="C60" s="10" t="str">
        <f>VLOOKUP(B60,Groupings!$A$2:$B$77,2,FALSE)</f>
        <v>Costs</v>
      </c>
      <c r="D60" s="30">
        <v>5.0</v>
      </c>
      <c r="E60" s="31">
        <f t="shared" si="1"/>
        <v>0.004625346901</v>
      </c>
      <c r="F60" s="31">
        <f t="shared" si="5"/>
        <v>0.9639222942</v>
      </c>
    </row>
    <row r="61">
      <c r="A61" s="34"/>
      <c r="B61" s="29" t="s">
        <v>94</v>
      </c>
      <c r="C61" s="10" t="str">
        <f>VLOOKUP(B61,Groupings!$A$2:$B$77,2,FALSE)</f>
        <v>About Evergreen</v>
      </c>
      <c r="D61" s="30">
        <v>5.0</v>
      </c>
      <c r="E61" s="31">
        <f t="shared" si="1"/>
        <v>0.004625346901</v>
      </c>
      <c r="F61" s="31">
        <f t="shared" si="5"/>
        <v>0.9685476411</v>
      </c>
    </row>
    <row r="62">
      <c r="A62" s="34"/>
      <c r="B62" s="29" t="s">
        <v>74</v>
      </c>
      <c r="C62" s="10" t="str">
        <f>VLOOKUP(B62,Groupings!$A$2:$B$77,2,FALSE)</f>
        <v>Non-Academic Resources</v>
      </c>
      <c r="D62" s="30">
        <v>5.0</v>
      </c>
      <c r="E62" s="31">
        <f t="shared" si="1"/>
        <v>0.004625346901</v>
      </c>
      <c r="F62" s="31">
        <f t="shared" si="5"/>
        <v>0.973172988</v>
      </c>
    </row>
    <row r="63">
      <c r="A63" s="34"/>
      <c r="B63" s="29" t="s">
        <v>96</v>
      </c>
      <c r="C63" s="10" t="str">
        <f>VLOOKUP(B63,Groupings!$A$2:$B$77,2,FALSE)</f>
        <v>About Evergreen</v>
      </c>
      <c r="D63" s="30">
        <v>4.0</v>
      </c>
      <c r="E63" s="31">
        <f t="shared" si="1"/>
        <v>0.003700277521</v>
      </c>
      <c r="F63" s="31">
        <f t="shared" si="5"/>
        <v>0.9768732655</v>
      </c>
    </row>
    <row r="64">
      <c r="A64" s="34"/>
      <c r="B64" s="29" t="s">
        <v>44</v>
      </c>
      <c r="C64" s="10" t="str">
        <f>VLOOKUP(B64,Groupings!$A$2:$B$77,2,FALSE)</f>
        <v>Academics</v>
      </c>
      <c r="D64" s="30">
        <v>4.0</v>
      </c>
      <c r="E64" s="31">
        <f t="shared" si="1"/>
        <v>0.003700277521</v>
      </c>
      <c r="F64" s="31">
        <f t="shared" si="5"/>
        <v>0.980573543</v>
      </c>
    </row>
    <row r="65">
      <c r="A65" s="34"/>
      <c r="B65" s="29" t="s">
        <v>66</v>
      </c>
      <c r="C65" s="10" t="str">
        <f>VLOOKUP(B65,Groupings!$A$2:$B$77,2,FALSE)</f>
        <v>Academics</v>
      </c>
      <c r="D65" s="30">
        <v>4.0</v>
      </c>
      <c r="E65" s="31">
        <f t="shared" si="1"/>
        <v>0.003700277521</v>
      </c>
      <c r="F65" s="31">
        <f t="shared" si="5"/>
        <v>0.9842738205</v>
      </c>
    </row>
    <row r="66">
      <c r="A66" s="34"/>
      <c r="B66" s="29" t="s">
        <v>91</v>
      </c>
      <c r="C66" s="10" t="str">
        <f>VLOOKUP(B66,Groupings!$A$2:$B$77,2,FALSE)</f>
        <v>Campus Locations</v>
      </c>
      <c r="D66" s="30">
        <v>3.0</v>
      </c>
      <c r="E66" s="31">
        <f t="shared" si="1"/>
        <v>0.002775208141</v>
      </c>
      <c r="F66" s="31">
        <f t="shared" si="5"/>
        <v>0.9870490287</v>
      </c>
    </row>
    <row r="67">
      <c r="A67" s="34"/>
      <c r="B67" s="29" t="s">
        <v>92</v>
      </c>
      <c r="C67" s="10" t="str">
        <f>VLOOKUP(B67,Groupings!$A$2:$B$77,2,FALSE)</f>
        <v>Campus Life</v>
      </c>
      <c r="D67" s="30">
        <v>3.0</v>
      </c>
      <c r="E67" s="31">
        <f t="shared" si="1"/>
        <v>0.002775208141</v>
      </c>
      <c r="F67" s="31">
        <f t="shared" si="5"/>
        <v>0.9898242368</v>
      </c>
    </row>
    <row r="68">
      <c r="A68" s="34"/>
      <c r="B68" s="29" t="s">
        <v>83</v>
      </c>
      <c r="C68" s="10" t="str">
        <f>VLOOKUP(B68,Groupings!$A$2:$B$77,2,FALSE)</f>
        <v>Non-Academic Resources</v>
      </c>
      <c r="D68" s="30">
        <v>3.0</v>
      </c>
      <c r="E68" s="31">
        <f t="shared" si="1"/>
        <v>0.002775208141</v>
      </c>
      <c r="F68" s="31">
        <f t="shared" si="5"/>
        <v>0.992599445</v>
      </c>
    </row>
    <row r="69">
      <c r="A69" s="34"/>
      <c r="B69" s="29" t="s">
        <v>88</v>
      </c>
      <c r="C69" s="10" t="str">
        <f>VLOOKUP(B69,Groupings!$A$2:$B$77,2,FALSE)</f>
        <v>Academics</v>
      </c>
      <c r="D69" s="30">
        <v>2.0</v>
      </c>
      <c r="E69" s="31">
        <f t="shared" si="1"/>
        <v>0.00185013876</v>
      </c>
      <c r="F69" s="31">
        <f t="shared" si="5"/>
        <v>0.9944495837</v>
      </c>
    </row>
    <row r="70">
      <c r="A70" s="34"/>
      <c r="B70" s="29" t="s">
        <v>93</v>
      </c>
      <c r="C70" s="10" t="str">
        <f>VLOOKUP(B70,Groupings!$A$2:$B$77,2,FALSE)</f>
        <v>Campus Locations</v>
      </c>
      <c r="D70" s="30">
        <v>1.0</v>
      </c>
      <c r="E70" s="31">
        <f t="shared" si="1"/>
        <v>0.0009250693802</v>
      </c>
      <c r="F70" s="31">
        <f t="shared" si="5"/>
        <v>0.9953746531</v>
      </c>
    </row>
    <row r="71">
      <c r="A71" s="34"/>
      <c r="B71" s="29" t="s">
        <v>67</v>
      </c>
      <c r="C71" s="10" t="str">
        <f>VLOOKUP(B71,Groupings!$A$2:$B$77,2,FALSE)</f>
        <v>Campus Locations</v>
      </c>
      <c r="D71" s="30">
        <v>1.0</v>
      </c>
      <c r="E71" s="31">
        <f t="shared" si="1"/>
        <v>0.0009250693802</v>
      </c>
      <c r="F71" s="31">
        <f t="shared" si="5"/>
        <v>0.9962997225</v>
      </c>
    </row>
    <row r="72">
      <c r="A72" s="34"/>
      <c r="B72" s="29" t="s">
        <v>77</v>
      </c>
      <c r="C72" s="10" t="str">
        <f>VLOOKUP(B72,Groupings!$A$2:$B$77,2,FALSE)</f>
        <v>Academics</v>
      </c>
      <c r="D72" s="30">
        <v>1.0</v>
      </c>
      <c r="E72" s="31">
        <f t="shared" si="1"/>
        <v>0.0009250693802</v>
      </c>
      <c r="F72" s="31">
        <f t="shared" si="5"/>
        <v>0.9972247919</v>
      </c>
    </row>
    <row r="73">
      <c r="A73" s="34"/>
      <c r="B73" s="29" t="s">
        <v>85</v>
      </c>
      <c r="C73" s="10" t="str">
        <f>VLOOKUP(B73,Groupings!$A$2:$B$77,2,FALSE)</f>
        <v>Academics</v>
      </c>
      <c r="D73" s="30">
        <v>1.0</v>
      </c>
      <c r="E73" s="31">
        <f t="shared" si="1"/>
        <v>0.0009250693802</v>
      </c>
      <c r="F73" s="31">
        <f t="shared" si="5"/>
        <v>0.9981498612</v>
      </c>
    </row>
    <row r="74">
      <c r="A74" s="34"/>
      <c r="B74" s="29" t="s">
        <v>99</v>
      </c>
      <c r="C74" s="10" t="str">
        <f>VLOOKUP(B74,Groupings!$A$2:$B$77,2,FALSE)</f>
        <v>Academics</v>
      </c>
      <c r="D74" s="30">
        <v>1.0</v>
      </c>
      <c r="E74" s="31">
        <f t="shared" si="1"/>
        <v>0.0009250693802</v>
      </c>
      <c r="F74" s="31">
        <f t="shared" si="5"/>
        <v>0.9990749306</v>
      </c>
    </row>
    <row r="75">
      <c r="A75" s="34"/>
      <c r="B75" s="29" t="s">
        <v>80</v>
      </c>
      <c r="C75" s="10" t="str">
        <f>VLOOKUP(B75,Groupings!$A$2:$B$77,2,FALSE)</f>
        <v>Academics</v>
      </c>
      <c r="D75" s="30">
        <v>1.0</v>
      </c>
      <c r="E75" s="31">
        <f t="shared" si="1"/>
        <v>0.0009250693802</v>
      </c>
      <c r="F75" s="31">
        <f t="shared" si="5"/>
        <v>1</v>
      </c>
    </row>
    <row r="76">
      <c r="A76" s="34"/>
      <c r="B76" s="29" t="s">
        <v>97</v>
      </c>
      <c r="C76" s="10" t="str">
        <f>VLOOKUP(B76,Groupings!$A$2:$B$77,2,FALSE)</f>
        <v>Non-Academic Resources</v>
      </c>
      <c r="D76" s="30">
        <v>0.0</v>
      </c>
      <c r="E76" s="31">
        <f t="shared" si="1"/>
        <v>0</v>
      </c>
      <c r="F76" s="31">
        <f t="shared" si="5"/>
        <v>1</v>
      </c>
    </row>
    <row r="77">
      <c r="A77" s="34"/>
      <c r="B77" s="29" t="s">
        <v>100</v>
      </c>
      <c r="C77" s="10" t="str">
        <f>VLOOKUP(B77,Groupings!$A$2:$B$77,2,FALSE)</f>
        <v>Academics</v>
      </c>
      <c r="D77" s="30">
        <v>0.0</v>
      </c>
      <c r="E77" s="31">
        <f t="shared" si="1"/>
        <v>0</v>
      </c>
      <c r="F77" s="31">
        <f t="shared" si="5"/>
        <v>1</v>
      </c>
    </row>
    <row r="78">
      <c r="A78" s="9"/>
      <c r="B78" s="9" t="s">
        <v>15</v>
      </c>
      <c r="D78" s="36">
        <f t="shared" ref="D78:E78" si="6">sum(D2:D77)</f>
        <v>1081</v>
      </c>
      <c r="E78" s="37">
        <f t="shared" si="6"/>
        <v>1</v>
      </c>
      <c r="F78" s="38"/>
    </row>
    <row r="79">
      <c r="A79" s="39"/>
      <c r="B79" s="39"/>
      <c r="C79" s="39"/>
      <c r="F79" s="38"/>
    </row>
    <row r="80">
      <c r="A80" s="39"/>
      <c r="B80" s="39"/>
      <c r="C80" s="39"/>
      <c r="F80" s="38"/>
    </row>
    <row r="81">
      <c r="A81" s="39"/>
      <c r="B81" s="39"/>
      <c r="C81" s="39"/>
      <c r="F81" s="38"/>
    </row>
    <row r="82">
      <c r="A82" s="39"/>
      <c r="B82" s="39"/>
      <c r="C82" s="39"/>
      <c r="F82" s="38"/>
    </row>
    <row r="83">
      <c r="A83" s="39"/>
      <c r="B83" s="39"/>
      <c r="C83" s="39"/>
      <c r="F83" s="38"/>
    </row>
    <row r="84">
      <c r="A84" s="39"/>
      <c r="B84" s="39"/>
      <c r="C84" s="39"/>
      <c r="F84" s="38"/>
    </row>
    <row r="85">
      <c r="A85" s="39"/>
      <c r="B85" s="39"/>
      <c r="C85" s="39"/>
      <c r="F85" s="38"/>
    </row>
    <row r="86">
      <c r="A86" s="39"/>
      <c r="B86" s="39"/>
      <c r="C86" s="39"/>
      <c r="F86" s="38"/>
    </row>
    <row r="87">
      <c r="A87" s="39"/>
      <c r="B87" s="39"/>
      <c r="C87" s="39"/>
      <c r="F87" s="38"/>
    </row>
    <row r="88">
      <c r="A88" s="39"/>
      <c r="B88" s="39"/>
      <c r="C88" s="39"/>
      <c r="F88" s="38"/>
    </row>
    <row r="89">
      <c r="A89" s="39"/>
      <c r="B89" s="39"/>
      <c r="C89" s="39"/>
      <c r="F89" s="38"/>
    </row>
    <row r="90">
      <c r="A90" s="39"/>
      <c r="B90" s="39"/>
      <c r="C90" s="39"/>
      <c r="F90" s="38"/>
    </row>
    <row r="91">
      <c r="A91" s="39"/>
      <c r="B91" s="39"/>
      <c r="C91" s="39"/>
      <c r="F91" s="38"/>
    </row>
    <row r="92">
      <c r="A92" s="39"/>
      <c r="B92" s="39"/>
      <c r="C92" s="39"/>
      <c r="F92" s="38"/>
    </row>
    <row r="93">
      <c r="A93" s="39"/>
      <c r="B93" s="39"/>
      <c r="C93" s="39"/>
      <c r="F93" s="38"/>
    </row>
    <row r="94">
      <c r="A94" s="39"/>
      <c r="B94" s="39"/>
      <c r="C94" s="39"/>
      <c r="F94" s="38"/>
    </row>
    <row r="95">
      <c r="F95" s="38"/>
    </row>
    <row r="96">
      <c r="F96" s="38"/>
    </row>
    <row r="97">
      <c r="F97" s="38"/>
    </row>
    <row r="98">
      <c r="F98" s="38"/>
    </row>
    <row r="99">
      <c r="F99" s="38"/>
    </row>
    <row r="100">
      <c r="F100" s="38"/>
    </row>
    <row r="101">
      <c r="F101" s="38"/>
    </row>
    <row r="102">
      <c r="F102" s="38"/>
    </row>
    <row r="103">
      <c r="F103" s="38"/>
    </row>
    <row r="104">
      <c r="F104" s="38"/>
    </row>
    <row r="105">
      <c r="F105" s="38"/>
    </row>
    <row r="106">
      <c r="F106" s="38"/>
    </row>
    <row r="107">
      <c r="F107" s="38"/>
    </row>
    <row r="108">
      <c r="F108" s="38"/>
    </row>
    <row r="109">
      <c r="F109" s="38"/>
    </row>
    <row r="110">
      <c r="F110" s="38"/>
    </row>
    <row r="111">
      <c r="F111" s="38"/>
    </row>
    <row r="112">
      <c r="F112" s="38"/>
    </row>
    <row r="113">
      <c r="F113" s="38"/>
    </row>
    <row r="114">
      <c r="F114" s="38"/>
    </row>
    <row r="115">
      <c r="F115" s="38"/>
    </row>
    <row r="116">
      <c r="F116" s="38"/>
    </row>
    <row r="117">
      <c r="F117" s="38"/>
    </row>
    <row r="118">
      <c r="F118" s="38"/>
    </row>
    <row r="119">
      <c r="F119" s="38"/>
    </row>
    <row r="120">
      <c r="F120" s="38"/>
    </row>
    <row r="121">
      <c r="F121" s="38"/>
    </row>
    <row r="122">
      <c r="F122" s="38"/>
    </row>
    <row r="123">
      <c r="F123" s="38"/>
    </row>
    <row r="124">
      <c r="F124" s="38"/>
    </row>
    <row r="125">
      <c r="F125" s="38"/>
    </row>
    <row r="126">
      <c r="F126" s="38"/>
    </row>
    <row r="127">
      <c r="F127" s="38"/>
    </row>
    <row r="128">
      <c r="F128" s="38"/>
    </row>
    <row r="129">
      <c r="F129" s="38"/>
    </row>
    <row r="130">
      <c r="F130" s="38"/>
    </row>
    <row r="131">
      <c r="F131" s="38"/>
    </row>
    <row r="132">
      <c r="F132" s="38"/>
    </row>
    <row r="133">
      <c r="F133" s="38"/>
    </row>
    <row r="134">
      <c r="F134" s="38"/>
    </row>
    <row r="135">
      <c r="F135" s="38"/>
    </row>
    <row r="136">
      <c r="F136" s="38"/>
    </row>
    <row r="137">
      <c r="F137" s="38"/>
    </row>
    <row r="138">
      <c r="F138" s="38"/>
    </row>
    <row r="139">
      <c r="F139" s="38"/>
    </row>
    <row r="140">
      <c r="F140" s="38"/>
    </row>
    <row r="141">
      <c r="F141" s="38"/>
    </row>
    <row r="142">
      <c r="F142" s="38"/>
    </row>
    <row r="143">
      <c r="F143" s="38"/>
    </row>
    <row r="144">
      <c r="F144" s="38"/>
    </row>
    <row r="145">
      <c r="F145" s="38"/>
    </row>
    <row r="146">
      <c r="F146" s="38"/>
    </row>
    <row r="147">
      <c r="F147" s="38"/>
    </row>
    <row r="148">
      <c r="F148" s="38"/>
    </row>
    <row r="149">
      <c r="F149" s="38"/>
    </row>
    <row r="150">
      <c r="F150" s="38"/>
    </row>
    <row r="151">
      <c r="F151" s="38"/>
    </row>
    <row r="152">
      <c r="F152" s="38"/>
    </row>
    <row r="153">
      <c r="F153" s="38"/>
    </row>
    <row r="154">
      <c r="F154" s="38"/>
    </row>
    <row r="155">
      <c r="F155" s="38"/>
    </row>
    <row r="156">
      <c r="F156" s="38"/>
    </row>
    <row r="157">
      <c r="F157" s="38"/>
    </row>
    <row r="158">
      <c r="F158" s="38"/>
    </row>
    <row r="159">
      <c r="F159" s="38"/>
    </row>
    <row r="160">
      <c r="F160" s="38"/>
    </row>
    <row r="161">
      <c r="F161" s="38"/>
    </row>
    <row r="162">
      <c r="F162" s="38"/>
    </row>
    <row r="163">
      <c r="F163" s="38"/>
    </row>
    <row r="164">
      <c r="F164" s="38"/>
    </row>
    <row r="165">
      <c r="F165" s="38"/>
    </row>
    <row r="166">
      <c r="F166" s="38"/>
    </row>
    <row r="167">
      <c r="F167" s="38"/>
    </row>
    <row r="168">
      <c r="F168" s="38"/>
    </row>
    <row r="169">
      <c r="F169" s="38"/>
    </row>
    <row r="170">
      <c r="F170" s="38"/>
    </row>
    <row r="171">
      <c r="F171" s="38"/>
    </row>
    <row r="172">
      <c r="F172" s="38"/>
    </row>
    <row r="173">
      <c r="F173" s="38"/>
    </row>
    <row r="174">
      <c r="F174" s="38"/>
    </row>
    <row r="175">
      <c r="F175" s="38"/>
    </row>
    <row r="176">
      <c r="F176" s="38"/>
    </row>
    <row r="177">
      <c r="F177" s="38"/>
    </row>
    <row r="178">
      <c r="F178" s="38"/>
    </row>
    <row r="179">
      <c r="F179" s="38"/>
    </row>
    <row r="180">
      <c r="F180" s="38"/>
    </row>
    <row r="181">
      <c r="F181" s="38"/>
    </row>
    <row r="182">
      <c r="F182" s="38"/>
    </row>
    <row r="183">
      <c r="F183" s="38"/>
    </row>
    <row r="184">
      <c r="F184" s="38"/>
    </row>
    <row r="185">
      <c r="F185" s="38"/>
    </row>
    <row r="186">
      <c r="F186" s="38"/>
    </row>
    <row r="187">
      <c r="F187" s="38"/>
    </row>
    <row r="188">
      <c r="F188" s="38"/>
    </row>
    <row r="189">
      <c r="F189" s="38"/>
    </row>
    <row r="190">
      <c r="F190" s="38"/>
    </row>
    <row r="191">
      <c r="F191" s="38"/>
    </row>
    <row r="192">
      <c r="F192" s="38"/>
    </row>
    <row r="193">
      <c r="F193" s="38"/>
    </row>
    <row r="194">
      <c r="F194" s="38"/>
    </row>
    <row r="195">
      <c r="F195" s="38"/>
    </row>
    <row r="196">
      <c r="F196" s="38"/>
    </row>
    <row r="197">
      <c r="F197" s="38"/>
    </row>
    <row r="198">
      <c r="F198" s="38"/>
    </row>
    <row r="199">
      <c r="F199" s="38"/>
    </row>
    <row r="200">
      <c r="F200" s="38"/>
    </row>
    <row r="201">
      <c r="F201" s="38"/>
    </row>
    <row r="202">
      <c r="F202" s="38"/>
    </row>
    <row r="203">
      <c r="F203" s="38"/>
    </row>
    <row r="204">
      <c r="F204" s="38"/>
    </row>
    <row r="205">
      <c r="F205" s="38"/>
    </row>
    <row r="206">
      <c r="F206" s="38"/>
    </row>
    <row r="207">
      <c r="F207" s="38"/>
    </row>
    <row r="208">
      <c r="F208" s="38"/>
    </row>
    <row r="209">
      <c r="F209" s="38"/>
    </row>
    <row r="210">
      <c r="F210" s="38"/>
    </row>
    <row r="211">
      <c r="F211" s="38"/>
    </row>
    <row r="212">
      <c r="F212" s="38"/>
    </row>
    <row r="213">
      <c r="F213" s="38"/>
    </row>
    <row r="214">
      <c r="F214" s="38"/>
    </row>
    <row r="215">
      <c r="F215" s="38"/>
    </row>
    <row r="216">
      <c r="F216" s="38"/>
    </row>
    <row r="217">
      <c r="F217" s="38"/>
    </row>
    <row r="218">
      <c r="F218" s="38"/>
    </row>
    <row r="219">
      <c r="F219" s="38"/>
    </row>
    <row r="220">
      <c r="F220" s="38"/>
    </row>
    <row r="221">
      <c r="F221" s="38"/>
    </row>
    <row r="222">
      <c r="F222" s="38"/>
    </row>
    <row r="223">
      <c r="F223" s="38"/>
    </row>
    <row r="224">
      <c r="F224" s="38"/>
    </row>
    <row r="225">
      <c r="F225" s="38"/>
    </row>
    <row r="226">
      <c r="F226" s="38"/>
    </row>
    <row r="227">
      <c r="F227" s="38"/>
    </row>
    <row r="228">
      <c r="F228" s="38"/>
    </row>
    <row r="229">
      <c r="F229" s="38"/>
    </row>
    <row r="230">
      <c r="F230" s="38"/>
    </row>
    <row r="231">
      <c r="F231" s="38"/>
    </row>
    <row r="232">
      <c r="F232" s="38"/>
    </row>
    <row r="233">
      <c r="F233" s="38"/>
    </row>
    <row r="234">
      <c r="F234" s="38"/>
    </row>
    <row r="235">
      <c r="F235" s="38"/>
    </row>
    <row r="236">
      <c r="F236" s="38"/>
    </row>
    <row r="237">
      <c r="F237" s="38"/>
    </row>
    <row r="238">
      <c r="F238" s="38"/>
    </row>
    <row r="239">
      <c r="F239" s="38"/>
    </row>
    <row r="240">
      <c r="F240" s="38"/>
    </row>
    <row r="241">
      <c r="F241" s="38"/>
    </row>
    <row r="242">
      <c r="F242" s="38"/>
    </row>
    <row r="243">
      <c r="F243" s="38"/>
    </row>
    <row r="244">
      <c r="F244" s="38"/>
    </row>
    <row r="245">
      <c r="F245" s="38"/>
    </row>
    <row r="246">
      <c r="F246" s="38"/>
    </row>
    <row r="247">
      <c r="F247" s="38"/>
    </row>
    <row r="248">
      <c r="F248" s="38"/>
    </row>
    <row r="249">
      <c r="F249" s="38"/>
    </row>
    <row r="250">
      <c r="F250" s="38"/>
    </row>
    <row r="251">
      <c r="F251" s="38"/>
    </row>
    <row r="252">
      <c r="F252" s="38"/>
    </row>
    <row r="253">
      <c r="F253" s="38"/>
    </row>
    <row r="254">
      <c r="F254" s="38"/>
    </row>
    <row r="255">
      <c r="F255" s="38"/>
    </row>
    <row r="256">
      <c r="F256" s="38"/>
    </row>
    <row r="257">
      <c r="F257" s="38"/>
    </row>
    <row r="258">
      <c r="F258" s="38"/>
    </row>
    <row r="259">
      <c r="F259" s="38"/>
    </row>
    <row r="260">
      <c r="F260" s="38"/>
    </row>
    <row r="261">
      <c r="F261" s="38"/>
    </row>
    <row r="262">
      <c r="F262" s="38"/>
    </row>
    <row r="263">
      <c r="F263" s="38"/>
    </row>
    <row r="264">
      <c r="F264" s="38"/>
    </row>
    <row r="265">
      <c r="F265" s="38"/>
    </row>
    <row r="266">
      <c r="F266" s="38"/>
    </row>
    <row r="267">
      <c r="F267" s="38"/>
    </row>
    <row r="268">
      <c r="F268" s="38"/>
    </row>
    <row r="269">
      <c r="F269" s="38"/>
    </row>
    <row r="270">
      <c r="F270" s="38"/>
    </row>
    <row r="271">
      <c r="F271" s="38"/>
    </row>
    <row r="272">
      <c r="F272" s="38"/>
    </row>
    <row r="273">
      <c r="F273" s="38"/>
    </row>
    <row r="274">
      <c r="F274" s="38"/>
    </row>
    <row r="275">
      <c r="F275" s="38"/>
    </row>
    <row r="276">
      <c r="F276" s="38"/>
    </row>
    <row r="277">
      <c r="F277" s="38"/>
    </row>
    <row r="278">
      <c r="F278" s="38"/>
    </row>
    <row r="279">
      <c r="F279" s="38"/>
    </row>
    <row r="280">
      <c r="F280" s="38"/>
    </row>
    <row r="281">
      <c r="F281" s="38"/>
    </row>
    <row r="282">
      <c r="F282" s="38"/>
    </row>
    <row r="283">
      <c r="F283" s="38"/>
    </row>
    <row r="284">
      <c r="F284" s="38"/>
    </row>
    <row r="285">
      <c r="F285" s="38"/>
    </row>
    <row r="286">
      <c r="F286" s="38"/>
    </row>
    <row r="287">
      <c r="F287" s="38"/>
    </row>
    <row r="288">
      <c r="F288" s="38"/>
    </row>
    <row r="289">
      <c r="F289" s="38"/>
    </row>
    <row r="290">
      <c r="F290" s="38"/>
    </row>
    <row r="291">
      <c r="F291" s="38"/>
    </row>
    <row r="292">
      <c r="F292" s="38"/>
    </row>
    <row r="293">
      <c r="F293" s="38"/>
    </row>
    <row r="294">
      <c r="F294" s="38"/>
    </row>
    <row r="295">
      <c r="F295" s="38"/>
    </row>
    <row r="296">
      <c r="F296" s="38"/>
    </row>
    <row r="297">
      <c r="F297" s="38"/>
    </row>
    <row r="298">
      <c r="F298" s="38"/>
    </row>
    <row r="299">
      <c r="F299" s="38"/>
    </row>
    <row r="300">
      <c r="F300" s="38"/>
    </row>
    <row r="301">
      <c r="F301" s="38"/>
    </row>
    <row r="302">
      <c r="F302" s="38"/>
    </row>
    <row r="303">
      <c r="F303" s="38"/>
    </row>
    <row r="304">
      <c r="F304" s="38"/>
    </row>
    <row r="305">
      <c r="F305" s="38"/>
    </row>
    <row r="306">
      <c r="F306" s="38"/>
    </row>
    <row r="307">
      <c r="F307" s="38"/>
    </row>
    <row r="308">
      <c r="F308" s="38"/>
    </row>
    <row r="309">
      <c r="F309" s="38"/>
    </row>
    <row r="310">
      <c r="F310" s="38"/>
    </row>
    <row r="311">
      <c r="F311" s="38"/>
    </row>
    <row r="312">
      <c r="F312" s="38"/>
    </row>
    <row r="313">
      <c r="F313" s="38"/>
    </row>
    <row r="314">
      <c r="F314" s="38"/>
    </row>
    <row r="315">
      <c r="F315" s="38"/>
    </row>
    <row r="316">
      <c r="F316" s="38"/>
    </row>
    <row r="317">
      <c r="F317" s="38"/>
    </row>
    <row r="318">
      <c r="F318" s="38"/>
    </row>
    <row r="319">
      <c r="F319" s="38"/>
    </row>
    <row r="320">
      <c r="F320" s="38"/>
    </row>
    <row r="321">
      <c r="F321" s="38"/>
    </row>
    <row r="322">
      <c r="F322" s="38"/>
    </row>
    <row r="323">
      <c r="F323" s="38"/>
    </row>
    <row r="324">
      <c r="F324" s="38"/>
    </row>
    <row r="325">
      <c r="F325" s="38"/>
    </row>
    <row r="326">
      <c r="F326" s="38"/>
    </row>
    <row r="327">
      <c r="F327" s="38"/>
    </row>
    <row r="328">
      <c r="F328" s="38"/>
    </row>
    <row r="329">
      <c r="F329" s="38"/>
    </row>
    <row r="330">
      <c r="F330" s="38"/>
    </row>
    <row r="331">
      <c r="F331" s="38"/>
    </row>
    <row r="332">
      <c r="F332" s="38"/>
    </row>
    <row r="333">
      <c r="F333" s="38"/>
    </row>
    <row r="334">
      <c r="F334" s="38"/>
    </row>
    <row r="335">
      <c r="F335" s="38"/>
    </row>
    <row r="336">
      <c r="F336" s="38"/>
    </row>
    <row r="337">
      <c r="F337" s="38"/>
    </row>
    <row r="338">
      <c r="F338" s="38"/>
    </row>
    <row r="339">
      <c r="F339" s="38"/>
    </row>
    <row r="340">
      <c r="F340" s="38"/>
    </row>
    <row r="341">
      <c r="F341" s="38"/>
    </row>
    <row r="342">
      <c r="F342" s="38"/>
    </row>
    <row r="343">
      <c r="F343" s="38"/>
    </row>
    <row r="344">
      <c r="F344" s="38"/>
    </row>
    <row r="345">
      <c r="F345" s="38"/>
    </row>
    <row r="346">
      <c r="F346" s="38"/>
    </row>
    <row r="347">
      <c r="F347" s="38"/>
    </row>
    <row r="348">
      <c r="F348" s="38"/>
    </row>
    <row r="349">
      <c r="F349" s="38"/>
    </row>
    <row r="350">
      <c r="F350" s="38"/>
    </row>
    <row r="351">
      <c r="F351" s="38"/>
    </row>
    <row r="352">
      <c r="F352" s="38"/>
    </row>
    <row r="353">
      <c r="F353" s="38"/>
    </row>
    <row r="354">
      <c r="F354" s="38"/>
    </row>
    <row r="355">
      <c r="F355" s="38"/>
    </row>
    <row r="356">
      <c r="F356" s="38"/>
    </row>
    <row r="357">
      <c r="F357" s="38"/>
    </row>
    <row r="358">
      <c r="F358" s="38"/>
    </row>
    <row r="359">
      <c r="F359" s="38"/>
    </row>
    <row r="360">
      <c r="F360" s="38"/>
    </row>
    <row r="361">
      <c r="F361" s="38"/>
    </row>
    <row r="362">
      <c r="F362" s="38"/>
    </row>
    <row r="363">
      <c r="F363" s="38"/>
    </row>
    <row r="364">
      <c r="F364" s="38"/>
    </row>
    <row r="365">
      <c r="F365" s="38"/>
    </row>
    <row r="366">
      <c r="F366" s="38"/>
    </row>
    <row r="367">
      <c r="F367" s="38"/>
    </row>
    <row r="368">
      <c r="F368" s="38"/>
    </row>
    <row r="369">
      <c r="F369" s="38"/>
    </row>
    <row r="370">
      <c r="F370" s="38"/>
    </row>
    <row r="371">
      <c r="F371" s="38"/>
    </row>
    <row r="372">
      <c r="F372" s="38"/>
    </row>
    <row r="373">
      <c r="F373" s="38"/>
    </row>
    <row r="374">
      <c r="F374" s="38"/>
    </row>
    <row r="375">
      <c r="F375" s="38"/>
    </row>
    <row r="376">
      <c r="F376" s="38"/>
    </row>
    <row r="377">
      <c r="F377" s="38"/>
    </row>
    <row r="378">
      <c r="F378" s="38"/>
    </row>
    <row r="379">
      <c r="F379" s="38"/>
    </row>
    <row r="380">
      <c r="F380" s="38"/>
    </row>
    <row r="381">
      <c r="F381" s="38"/>
    </row>
    <row r="382">
      <c r="F382" s="38"/>
    </row>
    <row r="383">
      <c r="F383" s="38"/>
    </row>
    <row r="384">
      <c r="F384" s="38"/>
    </row>
    <row r="385">
      <c r="F385" s="38"/>
    </row>
    <row r="386">
      <c r="F386" s="38"/>
    </row>
    <row r="387">
      <c r="F387" s="38"/>
    </row>
    <row r="388">
      <c r="F388" s="38"/>
    </row>
    <row r="389">
      <c r="F389" s="38"/>
    </row>
    <row r="390">
      <c r="F390" s="38"/>
    </row>
    <row r="391">
      <c r="F391" s="38"/>
    </row>
    <row r="392">
      <c r="F392" s="38"/>
    </row>
    <row r="393">
      <c r="F393" s="38"/>
    </row>
    <row r="394">
      <c r="F394" s="38"/>
    </row>
    <row r="395">
      <c r="F395" s="38"/>
    </row>
    <row r="396">
      <c r="F396" s="38"/>
    </row>
    <row r="397">
      <c r="F397" s="38"/>
    </row>
    <row r="398">
      <c r="F398" s="38"/>
    </row>
    <row r="399">
      <c r="F399" s="38"/>
    </row>
    <row r="400">
      <c r="F400" s="38"/>
    </row>
    <row r="401">
      <c r="F401" s="38"/>
    </row>
    <row r="402">
      <c r="F402" s="38"/>
    </row>
    <row r="403">
      <c r="F403" s="38"/>
    </row>
    <row r="404">
      <c r="F404" s="38"/>
    </row>
    <row r="405">
      <c r="F405" s="38"/>
    </row>
    <row r="406">
      <c r="F406" s="38"/>
    </row>
    <row r="407">
      <c r="F407" s="38"/>
    </row>
    <row r="408">
      <c r="F408" s="38"/>
    </row>
    <row r="409">
      <c r="F409" s="38"/>
    </row>
    <row r="410">
      <c r="F410" s="38"/>
    </row>
    <row r="411">
      <c r="F411" s="38"/>
    </row>
    <row r="412">
      <c r="F412" s="38"/>
    </row>
    <row r="413">
      <c r="F413" s="38"/>
    </row>
    <row r="414">
      <c r="F414" s="38"/>
    </row>
    <row r="415">
      <c r="F415" s="38"/>
    </row>
    <row r="416">
      <c r="F416" s="38"/>
    </row>
    <row r="417">
      <c r="F417" s="38"/>
    </row>
    <row r="418">
      <c r="F418" s="38"/>
    </row>
    <row r="419">
      <c r="F419" s="38"/>
    </row>
    <row r="420">
      <c r="F420" s="38"/>
    </row>
    <row r="421">
      <c r="F421" s="38"/>
    </row>
    <row r="422">
      <c r="F422" s="38"/>
    </row>
    <row r="423">
      <c r="F423" s="38"/>
    </row>
    <row r="424">
      <c r="F424" s="38"/>
    </row>
    <row r="425">
      <c r="F425" s="38"/>
    </row>
    <row r="426">
      <c r="F426" s="38"/>
    </row>
    <row r="427">
      <c r="F427" s="38"/>
    </row>
    <row r="428">
      <c r="F428" s="38"/>
    </row>
    <row r="429">
      <c r="F429" s="38"/>
    </row>
    <row r="430">
      <c r="F430" s="38"/>
    </row>
    <row r="431">
      <c r="F431" s="38"/>
    </row>
    <row r="432">
      <c r="F432" s="38"/>
    </row>
    <row r="433">
      <c r="F433" s="38"/>
    </row>
    <row r="434">
      <c r="F434" s="38"/>
    </row>
    <row r="435">
      <c r="F435" s="38"/>
    </row>
    <row r="436">
      <c r="F436" s="38"/>
    </row>
    <row r="437">
      <c r="F437" s="38"/>
    </row>
    <row r="438">
      <c r="F438" s="38"/>
    </row>
    <row r="439">
      <c r="F439" s="38"/>
    </row>
    <row r="440">
      <c r="F440" s="38"/>
    </row>
    <row r="441">
      <c r="F441" s="38"/>
    </row>
    <row r="442">
      <c r="F442" s="38"/>
    </row>
    <row r="443">
      <c r="F443" s="38"/>
    </row>
    <row r="444">
      <c r="F444" s="38"/>
    </row>
    <row r="445">
      <c r="F445" s="38"/>
    </row>
    <row r="446">
      <c r="F446" s="38"/>
    </row>
    <row r="447">
      <c r="F447" s="38"/>
    </row>
    <row r="448">
      <c r="F448" s="38"/>
    </row>
    <row r="449">
      <c r="F449" s="38"/>
    </row>
    <row r="450">
      <c r="F450" s="38"/>
    </row>
    <row r="451">
      <c r="F451" s="38"/>
    </row>
    <row r="452">
      <c r="F452" s="38"/>
    </row>
    <row r="453">
      <c r="F453" s="38"/>
    </row>
    <row r="454">
      <c r="F454" s="38"/>
    </row>
    <row r="455">
      <c r="F455" s="38"/>
    </row>
    <row r="456">
      <c r="F456" s="38"/>
    </row>
    <row r="457">
      <c r="F457" s="38"/>
    </row>
    <row r="458">
      <c r="F458" s="38"/>
    </row>
    <row r="459">
      <c r="F459" s="38"/>
    </row>
    <row r="460">
      <c r="F460" s="38"/>
    </row>
    <row r="461">
      <c r="F461" s="38"/>
    </row>
    <row r="462">
      <c r="F462" s="38"/>
    </row>
    <row r="463">
      <c r="F463" s="38"/>
    </row>
    <row r="464">
      <c r="F464" s="38"/>
    </row>
    <row r="465">
      <c r="F465" s="38"/>
    </row>
    <row r="466">
      <c r="F466" s="38"/>
    </row>
    <row r="467">
      <c r="F467" s="38"/>
    </row>
    <row r="468">
      <c r="F468" s="38"/>
    </row>
    <row r="469">
      <c r="F469" s="38"/>
    </row>
    <row r="470">
      <c r="F470" s="38"/>
    </row>
    <row r="471">
      <c r="F471" s="38"/>
    </row>
    <row r="472">
      <c r="F472" s="38"/>
    </row>
    <row r="473">
      <c r="F473" s="38"/>
    </row>
    <row r="474">
      <c r="F474" s="38"/>
    </row>
    <row r="475">
      <c r="F475" s="38"/>
    </row>
    <row r="476">
      <c r="F476" s="38"/>
    </row>
    <row r="477">
      <c r="F477" s="38"/>
    </row>
    <row r="478">
      <c r="F478" s="38"/>
    </row>
    <row r="479">
      <c r="F479" s="38"/>
    </row>
    <row r="480">
      <c r="F480" s="38"/>
    </row>
    <row r="481">
      <c r="F481" s="38"/>
    </row>
    <row r="482">
      <c r="F482" s="38"/>
    </row>
    <row r="483">
      <c r="F483" s="38"/>
    </row>
    <row r="484">
      <c r="F484" s="38"/>
    </row>
    <row r="485">
      <c r="F485" s="38"/>
    </row>
    <row r="486">
      <c r="F486" s="38"/>
    </row>
    <row r="487">
      <c r="F487" s="38"/>
    </row>
    <row r="488">
      <c r="F488" s="38"/>
    </row>
    <row r="489">
      <c r="F489" s="38"/>
    </row>
    <row r="490">
      <c r="F490" s="38"/>
    </row>
    <row r="491">
      <c r="F491" s="38"/>
    </row>
    <row r="492">
      <c r="F492" s="38"/>
    </row>
    <row r="493">
      <c r="F493" s="38"/>
    </row>
    <row r="494">
      <c r="F494" s="38"/>
    </row>
    <row r="495">
      <c r="F495" s="38"/>
    </row>
    <row r="496">
      <c r="F496" s="38"/>
    </row>
    <row r="497">
      <c r="F497" s="38"/>
    </row>
    <row r="498">
      <c r="F498" s="38"/>
    </row>
    <row r="499">
      <c r="F499" s="38"/>
    </row>
    <row r="500">
      <c r="F500" s="38"/>
    </row>
    <row r="501">
      <c r="F501" s="38"/>
    </row>
    <row r="502">
      <c r="F502" s="38"/>
    </row>
    <row r="503">
      <c r="F503" s="38"/>
    </row>
    <row r="504">
      <c r="F504" s="38"/>
    </row>
    <row r="505">
      <c r="F505" s="38"/>
    </row>
    <row r="506">
      <c r="F506" s="38"/>
    </row>
    <row r="507">
      <c r="F507" s="38"/>
    </row>
    <row r="508">
      <c r="F508" s="38"/>
    </row>
    <row r="509">
      <c r="F509" s="38"/>
    </row>
    <row r="510">
      <c r="F510" s="38"/>
    </row>
    <row r="511">
      <c r="F511" s="38"/>
    </row>
    <row r="512">
      <c r="F512" s="38"/>
    </row>
    <row r="513">
      <c r="F513" s="38"/>
    </row>
    <row r="514">
      <c r="F514" s="38"/>
    </row>
    <row r="515">
      <c r="F515" s="38"/>
    </row>
    <row r="516">
      <c r="F516" s="38"/>
    </row>
    <row r="517">
      <c r="F517" s="38"/>
    </row>
    <row r="518">
      <c r="F518" s="38"/>
    </row>
    <row r="519">
      <c r="F519" s="38"/>
    </row>
    <row r="520">
      <c r="F520" s="38"/>
    </row>
    <row r="521">
      <c r="F521" s="38"/>
    </row>
    <row r="522">
      <c r="F522" s="38"/>
    </row>
    <row r="523">
      <c r="F523" s="38"/>
    </row>
    <row r="524">
      <c r="F524" s="38"/>
    </row>
    <row r="525">
      <c r="F525" s="38"/>
    </row>
    <row r="526">
      <c r="F526" s="38"/>
    </row>
    <row r="527">
      <c r="F527" s="38"/>
    </row>
    <row r="528">
      <c r="F528" s="38"/>
    </row>
    <row r="529">
      <c r="F529" s="38"/>
    </row>
    <row r="530">
      <c r="F530" s="38"/>
    </row>
    <row r="531">
      <c r="F531" s="38"/>
    </row>
    <row r="532">
      <c r="F532" s="38"/>
    </row>
    <row r="533">
      <c r="F533" s="38"/>
    </row>
    <row r="534">
      <c r="F534" s="38"/>
    </row>
    <row r="535">
      <c r="F535" s="38"/>
    </row>
    <row r="536">
      <c r="F536" s="38"/>
    </row>
    <row r="537">
      <c r="F537" s="38"/>
    </row>
    <row r="538">
      <c r="F538" s="38"/>
    </row>
    <row r="539">
      <c r="F539" s="38"/>
    </row>
    <row r="540">
      <c r="F540" s="38"/>
    </row>
    <row r="541">
      <c r="F541" s="38"/>
    </row>
    <row r="542">
      <c r="F542" s="38"/>
    </row>
    <row r="543">
      <c r="F543" s="38"/>
    </row>
    <row r="544">
      <c r="F544" s="38"/>
    </row>
    <row r="545">
      <c r="F545" s="38"/>
    </row>
    <row r="546">
      <c r="F546" s="38"/>
    </row>
    <row r="547">
      <c r="F547" s="38"/>
    </row>
    <row r="548">
      <c r="F548" s="38"/>
    </row>
    <row r="549">
      <c r="F549" s="38"/>
    </row>
    <row r="550">
      <c r="F550" s="38"/>
    </row>
    <row r="551">
      <c r="F551" s="38"/>
    </row>
    <row r="552">
      <c r="F552" s="38"/>
    </row>
    <row r="553">
      <c r="F553" s="38"/>
    </row>
    <row r="554">
      <c r="F554" s="38"/>
    </row>
    <row r="555">
      <c r="F555" s="38"/>
    </row>
    <row r="556">
      <c r="F556" s="38"/>
    </row>
    <row r="557">
      <c r="F557" s="38"/>
    </row>
    <row r="558">
      <c r="F558" s="38"/>
    </row>
    <row r="559">
      <c r="F559" s="38"/>
    </row>
    <row r="560">
      <c r="F560" s="38"/>
    </row>
    <row r="561">
      <c r="F561" s="38"/>
    </row>
    <row r="562">
      <c r="F562" s="38"/>
    </row>
    <row r="563">
      <c r="F563" s="38"/>
    </row>
    <row r="564">
      <c r="F564" s="38"/>
    </row>
    <row r="565">
      <c r="F565" s="38"/>
    </row>
    <row r="566">
      <c r="F566" s="38"/>
    </row>
    <row r="567">
      <c r="F567" s="38"/>
    </row>
    <row r="568">
      <c r="F568" s="38"/>
    </row>
    <row r="569">
      <c r="F569" s="38"/>
    </row>
    <row r="570">
      <c r="F570" s="38"/>
    </row>
    <row r="571">
      <c r="F571" s="38"/>
    </row>
    <row r="572">
      <c r="F572" s="38"/>
    </row>
    <row r="573">
      <c r="F573" s="38"/>
    </row>
    <row r="574">
      <c r="F574" s="38"/>
    </row>
    <row r="575">
      <c r="F575" s="38"/>
    </row>
    <row r="576">
      <c r="F576" s="38"/>
    </row>
    <row r="577">
      <c r="F577" s="38"/>
    </row>
    <row r="578">
      <c r="F578" s="38"/>
    </row>
    <row r="579">
      <c r="F579" s="38"/>
    </row>
    <row r="580">
      <c r="F580" s="38"/>
    </row>
    <row r="581">
      <c r="F581" s="38"/>
    </row>
    <row r="582">
      <c r="F582" s="38"/>
    </row>
    <row r="583">
      <c r="F583" s="38"/>
    </row>
    <row r="584">
      <c r="F584" s="38"/>
    </row>
    <row r="585">
      <c r="F585" s="38"/>
    </row>
    <row r="586">
      <c r="F586" s="38"/>
    </row>
    <row r="587">
      <c r="F587" s="38"/>
    </row>
    <row r="588">
      <c r="F588" s="38"/>
    </row>
    <row r="589">
      <c r="F589" s="38"/>
    </row>
    <row r="590">
      <c r="F590" s="38"/>
    </row>
    <row r="591">
      <c r="F591" s="38"/>
    </row>
    <row r="592">
      <c r="F592" s="38"/>
    </row>
    <row r="593">
      <c r="F593" s="38"/>
    </row>
    <row r="594">
      <c r="F594" s="38"/>
    </row>
    <row r="595">
      <c r="F595" s="38"/>
    </row>
    <row r="596">
      <c r="F596" s="38"/>
    </row>
    <row r="597">
      <c r="F597" s="38"/>
    </row>
    <row r="598">
      <c r="F598" s="38"/>
    </row>
    <row r="599">
      <c r="F599" s="38"/>
    </row>
    <row r="600">
      <c r="F600" s="38"/>
    </row>
    <row r="601">
      <c r="F601" s="38"/>
    </row>
    <row r="602">
      <c r="F602" s="38"/>
    </row>
    <row r="603">
      <c r="F603" s="38"/>
    </row>
    <row r="604">
      <c r="F604" s="38"/>
    </row>
    <row r="605">
      <c r="F605" s="38"/>
    </row>
    <row r="606">
      <c r="F606" s="38"/>
    </row>
    <row r="607">
      <c r="F607" s="38"/>
    </row>
    <row r="608">
      <c r="F608" s="38"/>
    </row>
    <row r="609">
      <c r="F609" s="38"/>
    </row>
    <row r="610">
      <c r="F610" s="38"/>
    </row>
    <row r="611">
      <c r="F611" s="38"/>
    </row>
    <row r="612">
      <c r="F612" s="38"/>
    </row>
    <row r="613">
      <c r="F613" s="38"/>
    </row>
    <row r="614">
      <c r="F614" s="38"/>
    </row>
    <row r="615">
      <c r="F615" s="38"/>
    </row>
    <row r="616">
      <c r="F616" s="38"/>
    </row>
    <row r="617">
      <c r="F617" s="38"/>
    </row>
    <row r="618">
      <c r="F618" s="38"/>
    </row>
    <row r="619">
      <c r="F619" s="38"/>
    </row>
    <row r="620">
      <c r="F620" s="38"/>
    </row>
    <row r="621">
      <c r="F621" s="38"/>
    </row>
    <row r="622">
      <c r="F622" s="38"/>
    </row>
    <row r="623">
      <c r="F623" s="38"/>
    </row>
    <row r="624">
      <c r="F624" s="38"/>
    </row>
    <row r="625">
      <c r="F625" s="38"/>
    </row>
    <row r="626">
      <c r="F626" s="38"/>
    </row>
    <row r="627">
      <c r="F627" s="38"/>
    </row>
    <row r="628">
      <c r="F628" s="38"/>
    </row>
    <row r="629">
      <c r="F629" s="38"/>
    </row>
    <row r="630">
      <c r="F630" s="38"/>
    </row>
    <row r="631">
      <c r="F631" s="38"/>
    </row>
    <row r="632">
      <c r="F632" s="38"/>
    </row>
    <row r="633">
      <c r="F633" s="38"/>
    </row>
    <row r="634">
      <c r="F634" s="38"/>
    </row>
    <row r="635">
      <c r="F635" s="38"/>
    </row>
    <row r="636">
      <c r="F636" s="38"/>
    </row>
    <row r="637">
      <c r="F637" s="38"/>
    </row>
    <row r="638">
      <c r="F638" s="38"/>
    </row>
    <row r="639">
      <c r="F639" s="38"/>
    </row>
    <row r="640">
      <c r="F640" s="38"/>
    </row>
    <row r="641">
      <c r="F641" s="38"/>
    </row>
    <row r="642">
      <c r="F642" s="38"/>
    </row>
    <row r="643">
      <c r="F643" s="38"/>
    </row>
    <row r="644">
      <c r="F644" s="38"/>
    </row>
    <row r="645">
      <c r="F645" s="38"/>
    </row>
    <row r="646">
      <c r="F646" s="38"/>
    </row>
    <row r="647">
      <c r="F647" s="38"/>
    </row>
    <row r="648">
      <c r="F648" s="38"/>
    </row>
    <row r="649">
      <c r="F649" s="38"/>
    </row>
    <row r="650">
      <c r="F650" s="38"/>
    </row>
    <row r="651">
      <c r="F651" s="38"/>
    </row>
    <row r="652">
      <c r="F652" s="38"/>
    </row>
    <row r="653">
      <c r="F653" s="38"/>
    </row>
    <row r="654">
      <c r="F654" s="38"/>
    </row>
    <row r="655">
      <c r="F655" s="38"/>
    </row>
    <row r="656">
      <c r="F656" s="38"/>
    </row>
    <row r="657">
      <c r="F657" s="38"/>
    </row>
    <row r="658">
      <c r="F658" s="38"/>
    </row>
    <row r="659">
      <c r="F659" s="38"/>
    </row>
    <row r="660">
      <c r="F660" s="38"/>
    </row>
    <row r="661">
      <c r="F661" s="38"/>
    </row>
    <row r="662">
      <c r="F662" s="38"/>
    </row>
    <row r="663">
      <c r="F663" s="38"/>
    </row>
    <row r="664">
      <c r="F664" s="38"/>
    </row>
    <row r="665">
      <c r="F665" s="38"/>
    </row>
    <row r="666">
      <c r="F666" s="38"/>
    </row>
    <row r="667">
      <c r="F667" s="38"/>
    </row>
    <row r="668">
      <c r="F668" s="38"/>
    </row>
    <row r="669">
      <c r="F669" s="38"/>
    </row>
    <row r="670">
      <c r="F670" s="38"/>
    </row>
    <row r="671">
      <c r="F671" s="38"/>
    </row>
    <row r="672">
      <c r="F672" s="38"/>
    </row>
    <row r="673">
      <c r="F673" s="38"/>
    </row>
    <row r="674">
      <c r="F674" s="38"/>
    </row>
    <row r="675">
      <c r="F675" s="38"/>
    </row>
    <row r="676">
      <c r="F676" s="38"/>
    </row>
    <row r="677">
      <c r="F677" s="38"/>
    </row>
    <row r="678">
      <c r="F678" s="38"/>
    </row>
    <row r="679">
      <c r="F679" s="38"/>
    </row>
    <row r="680">
      <c r="F680" s="38"/>
    </row>
    <row r="681">
      <c r="F681" s="38"/>
    </row>
    <row r="682">
      <c r="F682" s="38"/>
    </row>
    <row r="683">
      <c r="F683" s="38"/>
    </row>
    <row r="684">
      <c r="F684" s="38"/>
    </row>
    <row r="685">
      <c r="F685" s="38"/>
    </row>
    <row r="686">
      <c r="F686" s="38"/>
    </row>
    <row r="687">
      <c r="F687" s="38"/>
    </row>
    <row r="688">
      <c r="F688" s="38"/>
    </row>
    <row r="689">
      <c r="F689" s="38"/>
    </row>
    <row r="690">
      <c r="F690" s="38"/>
    </row>
    <row r="691">
      <c r="F691" s="38"/>
    </row>
    <row r="692">
      <c r="F692" s="38"/>
    </row>
    <row r="693">
      <c r="F693" s="38"/>
    </row>
    <row r="694">
      <c r="F694" s="38"/>
    </row>
    <row r="695">
      <c r="F695" s="38"/>
    </row>
    <row r="696">
      <c r="F696" s="38"/>
    </row>
    <row r="697">
      <c r="F697" s="38"/>
    </row>
    <row r="698">
      <c r="F698" s="38"/>
    </row>
    <row r="699">
      <c r="F699" s="38"/>
    </row>
    <row r="700">
      <c r="F700" s="38"/>
    </row>
    <row r="701">
      <c r="F701" s="38"/>
    </row>
    <row r="702">
      <c r="F702" s="38"/>
    </row>
    <row r="703">
      <c r="F703" s="38"/>
    </row>
    <row r="704">
      <c r="F704" s="38"/>
    </row>
    <row r="705">
      <c r="F705" s="38"/>
    </row>
    <row r="706">
      <c r="F706" s="38"/>
    </row>
    <row r="707">
      <c r="F707" s="38"/>
    </row>
    <row r="708">
      <c r="F708" s="38"/>
    </row>
    <row r="709">
      <c r="F709" s="38"/>
    </row>
    <row r="710">
      <c r="F710" s="38"/>
    </row>
    <row r="711">
      <c r="F711" s="38"/>
    </row>
    <row r="712">
      <c r="F712" s="38"/>
    </row>
    <row r="713">
      <c r="F713" s="38"/>
    </row>
    <row r="714">
      <c r="F714" s="38"/>
    </row>
    <row r="715">
      <c r="F715" s="38"/>
    </row>
    <row r="716">
      <c r="F716" s="38"/>
    </row>
    <row r="717">
      <c r="F717" s="38"/>
    </row>
    <row r="718">
      <c r="F718" s="38"/>
    </row>
    <row r="719">
      <c r="F719" s="38"/>
    </row>
    <row r="720">
      <c r="F720" s="38"/>
    </row>
    <row r="721">
      <c r="F721" s="38"/>
    </row>
    <row r="722">
      <c r="F722" s="38"/>
    </row>
    <row r="723">
      <c r="F723" s="38"/>
    </row>
    <row r="724">
      <c r="F724" s="38"/>
    </row>
    <row r="725">
      <c r="F725" s="38"/>
    </row>
    <row r="726">
      <c r="F726" s="38"/>
    </row>
    <row r="727">
      <c r="F727" s="38"/>
    </row>
    <row r="728">
      <c r="F728" s="38"/>
    </row>
    <row r="729">
      <c r="F729" s="38"/>
    </row>
    <row r="730">
      <c r="F730" s="38"/>
    </row>
    <row r="731">
      <c r="F731" s="38"/>
    </row>
    <row r="732">
      <c r="F732" s="38"/>
    </row>
    <row r="733">
      <c r="F733" s="38"/>
    </row>
    <row r="734">
      <c r="F734" s="38"/>
    </row>
    <row r="735">
      <c r="F735" s="38"/>
    </row>
    <row r="736">
      <c r="F736" s="38"/>
    </row>
    <row r="737">
      <c r="F737" s="38"/>
    </row>
    <row r="738">
      <c r="F738" s="38"/>
    </row>
    <row r="739">
      <c r="F739" s="38"/>
    </row>
    <row r="740">
      <c r="F740" s="38"/>
    </row>
    <row r="741">
      <c r="F741" s="38"/>
    </row>
    <row r="742">
      <c r="F742" s="38"/>
    </row>
    <row r="743">
      <c r="F743" s="38"/>
    </row>
    <row r="744">
      <c r="F744" s="38"/>
    </row>
    <row r="745">
      <c r="F745" s="38"/>
    </row>
    <row r="746">
      <c r="F746" s="38"/>
    </row>
    <row r="747">
      <c r="F747" s="38"/>
    </row>
    <row r="748">
      <c r="F748" s="38"/>
    </row>
    <row r="749">
      <c r="F749" s="38"/>
    </row>
    <row r="750">
      <c r="F750" s="38"/>
    </row>
    <row r="751">
      <c r="F751" s="38"/>
    </row>
    <row r="752">
      <c r="F752" s="38"/>
    </row>
    <row r="753">
      <c r="F753" s="38"/>
    </row>
    <row r="754">
      <c r="F754" s="38"/>
    </row>
    <row r="755">
      <c r="F755" s="38"/>
    </row>
    <row r="756">
      <c r="F756" s="38"/>
    </row>
    <row r="757">
      <c r="F757" s="38"/>
    </row>
    <row r="758">
      <c r="F758" s="38"/>
    </row>
    <row r="759">
      <c r="F759" s="38"/>
    </row>
    <row r="760">
      <c r="F760" s="38"/>
    </row>
    <row r="761">
      <c r="F761" s="38"/>
    </row>
    <row r="762">
      <c r="F762" s="38"/>
    </row>
    <row r="763">
      <c r="F763" s="38"/>
    </row>
    <row r="764">
      <c r="F764" s="38"/>
    </row>
    <row r="765">
      <c r="F765" s="38"/>
    </row>
    <row r="766">
      <c r="F766" s="38"/>
    </row>
    <row r="767">
      <c r="F767" s="38"/>
    </row>
    <row r="768">
      <c r="F768" s="38"/>
    </row>
    <row r="769">
      <c r="F769" s="38"/>
    </row>
    <row r="770">
      <c r="F770" s="38"/>
    </row>
    <row r="771">
      <c r="F771" s="38"/>
    </row>
    <row r="772">
      <c r="F772" s="38"/>
    </row>
    <row r="773">
      <c r="F773" s="38"/>
    </row>
    <row r="774">
      <c r="F774" s="38"/>
    </row>
    <row r="775">
      <c r="F775" s="38"/>
    </row>
    <row r="776">
      <c r="F776" s="38"/>
    </row>
    <row r="777">
      <c r="F777" s="38"/>
    </row>
    <row r="778">
      <c r="F778" s="38"/>
    </row>
    <row r="779">
      <c r="F779" s="38"/>
    </row>
    <row r="780">
      <c r="F780" s="38"/>
    </row>
    <row r="781">
      <c r="F781" s="38"/>
    </row>
    <row r="782">
      <c r="F782" s="38"/>
    </row>
    <row r="783">
      <c r="F783" s="38"/>
    </row>
    <row r="784">
      <c r="F784" s="38"/>
    </row>
    <row r="785">
      <c r="F785" s="38"/>
    </row>
    <row r="786">
      <c r="F786" s="38"/>
    </row>
    <row r="787">
      <c r="F787" s="38"/>
    </row>
    <row r="788">
      <c r="F788" s="38"/>
    </row>
    <row r="789">
      <c r="F789" s="38"/>
    </row>
    <row r="790">
      <c r="F790" s="38"/>
    </row>
    <row r="791">
      <c r="F791" s="38"/>
    </row>
    <row r="792">
      <c r="F792" s="38"/>
    </row>
    <row r="793">
      <c r="F793" s="38"/>
    </row>
    <row r="794">
      <c r="F794" s="38"/>
    </row>
    <row r="795">
      <c r="F795" s="38"/>
    </row>
    <row r="796">
      <c r="F796" s="38"/>
    </row>
    <row r="797">
      <c r="F797" s="38"/>
    </row>
    <row r="798">
      <c r="F798" s="38"/>
    </row>
    <row r="799">
      <c r="F799" s="38"/>
    </row>
    <row r="800">
      <c r="F800" s="38"/>
    </row>
    <row r="801">
      <c r="F801" s="38"/>
    </row>
    <row r="802">
      <c r="F802" s="38"/>
    </row>
    <row r="803">
      <c r="F803" s="38"/>
    </row>
    <row r="804">
      <c r="F804" s="38"/>
    </row>
    <row r="805">
      <c r="F805" s="38"/>
    </row>
    <row r="806">
      <c r="F806" s="38"/>
    </row>
    <row r="807">
      <c r="F807" s="38"/>
    </row>
    <row r="808">
      <c r="F808" s="38"/>
    </row>
    <row r="809">
      <c r="F809" s="38"/>
    </row>
    <row r="810">
      <c r="F810" s="38"/>
    </row>
    <row r="811">
      <c r="F811" s="38"/>
    </row>
    <row r="812">
      <c r="F812" s="38"/>
    </row>
    <row r="813">
      <c r="F813" s="38"/>
    </row>
    <row r="814">
      <c r="F814" s="38"/>
    </row>
    <row r="815">
      <c r="F815" s="38"/>
    </row>
    <row r="816">
      <c r="F816" s="38"/>
    </row>
    <row r="817">
      <c r="F817" s="38"/>
    </row>
    <row r="818">
      <c r="F818" s="38"/>
    </row>
    <row r="819">
      <c r="F819" s="38"/>
    </row>
    <row r="820">
      <c r="F820" s="38"/>
    </row>
    <row r="821">
      <c r="F821" s="38"/>
    </row>
    <row r="822">
      <c r="F822" s="38"/>
    </row>
    <row r="823">
      <c r="F823" s="38"/>
    </row>
    <row r="824">
      <c r="F824" s="38"/>
    </row>
    <row r="825">
      <c r="F825" s="38"/>
    </row>
    <row r="826">
      <c r="F826" s="38"/>
    </row>
    <row r="827">
      <c r="F827" s="38"/>
    </row>
    <row r="828">
      <c r="F828" s="38"/>
    </row>
    <row r="829">
      <c r="F829" s="38"/>
    </row>
    <row r="830">
      <c r="F830" s="38"/>
    </row>
    <row r="831">
      <c r="F831" s="38"/>
    </row>
    <row r="832">
      <c r="F832" s="38"/>
    </row>
    <row r="833">
      <c r="F833" s="38"/>
    </row>
    <row r="834">
      <c r="F834" s="38"/>
    </row>
    <row r="835">
      <c r="F835" s="38"/>
    </row>
    <row r="836">
      <c r="F836" s="38"/>
    </row>
    <row r="837">
      <c r="F837" s="38"/>
    </row>
    <row r="838">
      <c r="F838" s="38"/>
    </row>
    <row r="839">
      <c r="F839" s="38"/>
    </row>
    <row r="840">
      <c r="F840" s="38"/>
    </row>
    <row r="841">
      <c r="F841" s="38"/>
    </row>
    <row r="842">
      <c r="F842" s="38"/>
    </row>
    <row r="843">
      <c r="F843" s="38"/>
    </row>
    <row r="844">
      <c r="F844" s="38"/>
    </row>
    <row r="845">
      <c r="F845" s="38"/>
    </row>
    <row r="846">
      <c r="F846" s="38"/>
    </row>
    <row r="847">
      <c r="F847" s="38"/>
    </row>
    <row r="848">
      <c r="F848" s="38"/>
    </row>
    <row r="849">
      <c r="F849" s="38"/>
    </row>
    <row r="850">
      <c r="F850" s="38"/>
    </row>
    <row r="851">
      <c r="F851" s="38"/>
    </row>
    <row r="852">
      <c r="F852" s="38"/>
    </row>
    <row r="853">
      <c r="F853" s="38"/>
    </row>
    <row r="854">
      <c r="F854" s="38"/>
    </row>
    <row r="855">
      <c r="F855" s="38"/>
    </row>
    <row r="856">
      <c r="F856" s="38"/>
    </row>
    <row r="857">
      <c r="F857" s="38"/>
    </row>
    <row r="858">
      <c r="F858" s="38"/>
    </row>
    <row r="859">
      <c r="F859" s="38"/>
    </row>
    <row r="860">
      <c r="F860" s="38"/>
    </row>
    <row r="861">
      <c r="F861" s="38"/>
    </row>
    <row r="862">
      <c r="F862" s="38"/>
    </row>
    <row r="863">
      <c r="F863" s="38"/>
    </row>
    <row r="864">
      <c r="F864" s="38"/>
    </row>
    <row r="865">
      <c r="F865" s="38"/>
    </row>
    <row r="866">
      <c r="F866" s="38"/>
    </row>
    <row r="867">
      <c r="F867" s="38"/>
    </row>
    <row r="868">
      <c r="F868" s="38"/>
    </row>
    <row r="869">
      <c r="F869" s="38"/>
    </row>
    <row r="870">
      <c r="F870" s="38"/>
    </row>
    <row r="871">
      <c r="F871" s="38"/>
    </row>
    <row r="872">
      <c r="F872" s="38"/>
    </row>
    <row r="873">
      <c r="F873" s="38"/>
    </row>
    <row r="874">
      <c r="F874" s="38"/>
    </row>
    <row r="875">
      <c r="F875" s="38"/>
    </row>
    <row r="876">
      <c r="F876" s="38"/>
    </row>
    <row r="877">
      <c r="F877" s="38"/>
    </row>
    <row r="878">
      <c r="F878" s="38"/>
    </row>
    <row r="879">
      <c r="F879" s="38"/>
    </row>
    <row r="880">
      <c r="F880" s="38"/>
    </row>
    <row r="881">
      <c r="F881" s="38"/>
    </row>
    <row r="882">
      <c r="F882" s="38"/>
    </row>
    <row r="883">
      <c r="F883" s="38"/>
    </row>
    <row r="884">
      <c r="F884" s="38"/>
    </row>
    <row r="885">
      <c r="F885" s="38"/>
    </row>
    <row r="886">
      <c r="F886" s="38"/>
    </row>
    <row r="887">
      <c r="F887" s="38"/>
    </row>
    <row r="888">
      <c r="F888" s="38"/>
    </row>
    <row r="889">
      <c r="F889" s="38"/>
    </row>
    <row r="890">
      <c r="F890" s="38"/>
    </row>
    <row r="891">
      <c r="F891" s="38"/>
    </row>
    <row r="892">
      <c r="F892" s="38"/>
    </row>
    <row r="893">
      <c r="F893" s="38"/>
    </row>
    <row r="894">
      <c r="F894" s="38"/>
    </row>
    <row r="895">
      <c r="F895" s="38"/>
    </row>
    <row r="896">
      <c r="F896" s="38"/>
    </row>
    <row r="897">
      <c r="F897" s="38"/>
    </row>
    <row r="898">
      <c r="F898" s="38"/>
    </row>
    <row r="899">
      <c r="F899" s="38"/>
    </row>
    <row r="900">
      <c r="F900" s="38"/>
    </row>
    <row r="901">
      <c r="F901" s="38"/>
    </row>
    <row r="902">
      <c r="F902" s="38"/>
    </row>
    <row r="903">
      <c r="F903" s="38"/>
    </row>
    <row r="904">
      <c r="F904" s="38"/>
    </row>
    <row r="905">
      <c r="F905" s="38"/>
    </row>
    <row r="906">
      <c r="F906" s="38"/>
    </row>
    <row r="907">
      <c r="F907" s="38"/>
    </row>
    <row r="908">
      <c r="F908" s="38"/>
    </row>
    <row r="909">
      <c r="F909" s="38"/>
    </row>
    <row r="910">
      <c r="F910" s="38"/>
    </row>
    <row r="911">
      <c r="F911" s="38"/>
    </row>
    <row r="912">
      <c r="F912" s="38"/>
    </row>
    <row r="913">
      <c r="F913" s="38"/>
    </row>
    <row r="914">
      <c r="F914" s="38"/>
    </row>
    <row r="915">
      <c r="F915" s="38"/>
    </row>
    <row r="916">
      <c r="F916" s="38"/>
    </row>
    <row r="917">
      <c r="F917" s="38"/>
    </row>
    <row r="918">
      <c r="F918" s="38"/>
    </row>
    <row r="919">
      <c r="F919" s="38"/>
    </row>
    <row r="920">
      <c r="F920" s="38"/>
    </row>
    <row r="921">
      <c r="F921" s="38"/>
    </row>
    <row r="922">
      <c r="F922" s="38"/>
    </row>
    <row r="923">
      <c r="F923" s="38"/>
    </row>
    <row r="924">
      <c r="F924" s="38"/>
    </row>
    <row r="925">
      <c r="F925" s="38"/>
    </row>
    <row r="926">
      <c r="F926" s="38"/>
    </row>
    <row r="927">
      <c r="F927" s="38"/>
    </row>
    <row r="928">
      <c r="F928" s="38"/>
    </row>
    <row r="929">
      <c r="F929" s="38"/>
    </row>
    <row r="930">
      <c r="F930" s="38"/>
    </row>
    <row r="931">
      <c r="F931" s="38"/>
    </row>
    <row r="932">
      <c r="F932" s="38"/>
    </row>
    <row r="933">
      <c r="F933" s="38"/>
    </row>
    <row r="934">
      <c r="F934" s="38"/>
    </row>
    <row r="935">
      <c r="F935" s="38"/>
    </row>
    <row r="936">
      <c r="F936" s="38"/>
    </row>
    <row r="937">
      <c r="F937" s="38"/>
    </row>
    <row r="938">
      <c r="F938" s="38"/>
    </row>
    <row r="939">
      <c r="F939" s="38"/>
    </row>
    <row r="940">
      <c r="F940" s="38"/>
    </row>
    <row r="941">
      <c r="F941" s="38"/>
    </row>
    <row r="942">
      <c r="F942" s="38"/>
    </row>
    <row r="943">
      <c r="F943" s="38"/>
    </row>
    <row r="944">
      <c r="F944" s="38"/>
    </row>
    <row r="945">
      <c r="F945" s="38"/>
    </row>
    <row r="946">
      <c r="F946" s="38"/>
    </row>
    <row r="947">
      <c r="F947" s="38"/>
    </row>
    <row r="948">
      <c r="F948" s="38"/>
    </row>
    <row r="949">
      <c r="F949" s="38"/>
    </row>
    <row r="950">
      <c r="F950" s="38"/>
    </row>
    <row r="951">
      <c r="F951" s="38"/>
    </row>
    <row r="952">
      <c r="F952" s="38"/>
    </row>
    <row r="953">
      <c r="F953" s="38"/>
    </row>
    <row r="954">
      <c r="F954" s="38"/>
    </row>
    <row r="955">
      <c r="F955" s="38"/>
    </row>
    <row r="956">
      <c r="F956" s="38"/>
    </row>
    <row r="957">
      <c r="F957" s="38"/>
    </row>
    <row r="958">
      <c r="F958" s="38"/>
    </row>
    <row r="959">
      <c r="F959" s="38"/>
    </row>
    <row r="960">
      <c r="F960" s="38"/>
    </row>
    <row r="961">
      <c r="F961" s="38"/>
    </row>
    <row r="962">
      <c r="F962" s="38"/>
    </row>
    <row r="963">
      <c r="F963" s="38"/>
    </row>
    <row r="964">
      <c r="F964" s="38"/>
    </row>
    <row r="965">
      <c r="F965" s="38"/>
    </row>
    <row r="966">
      <c r="F966" s="38"/>
    </row>
    <row r="967">
      <c r="F967" s="38"/>
    </row>
    <row r="968">
      <c r="F968" s="38"/>
    </row>
    <row r="969">
      <c r="F969" s="38"/>
    </row>
    <row r="970">
      <c r="F970" s="38"/>
    </row>
    <row r="971">
      <c r="F971" s="38"/>
    </row>
    <row r="972">
      <c r="F972" s="38"/>
    </row>
    <row r="973">
      <c r="F973" s="38"/>
    </row>
    <row r="974">
      <c r="F974" s="38"/>
    </row>
    <row r="975">
      <c r="F975" s="38"/>
    </row>
    <row r="976">
      <c r="F976" s="38"/>
    </row>
    <row r="977">
      <c r="F977" s="38"/>
    </row>
    <row r="978">
      <c r="F978" s="38"/>
    </row>
    <row r="979">
      <c r="F979" s="38"/>
    </row>
    <row r="980">
      <c r="F980" s="38"/>
    </row>
    <row r="981">
      <c r="F981" s="38"/>
    </row>
    <row r="982">
      <c r="F982" s="38"/>
    </row>
    <row r="983">
      <c r="F983" s="38"/>
    </row>
    <row r="984">
      <c r="F984" s="38"/>
    </row>
    <row r="985">
      <c r="F985" s="38"/>
    </row>
    <row r="986">
      <c r="F986" s="38"/>
    </row>
    <row r="987">
      <c r="F987" s="38"/>
    </row>
    <row r="988">
      <c r="F988" s="38"/>
    </row>
    <row r="989">
      <c r="F989" s="38"/>
    </row>
    <row r="990">
      <c r="F990" s="38"/>
    </row>
    <row r="991">
      <c r="F991" s="38"/>
    </row>
    <row r="992">
      <c r="F992" s="38"/>
    </row>
    <row r="993">
      <c r="F993" s="38"/>
    </row>
    <row r="994">
      <c r="F994" s="38"/>
    </row>
    <row r="995">
      <c r="F995" s="38"/>
    </row>
    <row r="996">
      <c r="F996" s="3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40"/>
    </row>
    <row r="3">
      <c r="A3" s="40"/>
    </row>
    <row r="9">
      <c r="L9" s="4" t="s">
        <v>103</v>
      </c>
      <c r="M9" s="4">
        <v>30.0</v>
      </c>
    </row>
    <row r="10">
      <c r="L10" s="4" t="s">
        <v>104</v>
      </c>
      <c r="M10" s="4">
        <v>17.0</v>
      </c>
    </row>
    <row r="11">
      <c r="L11" s="4" t="s">
        <v>108</v>
      </c>
      <c r="M11" s="4">
        <v>13.0</v>
      </c>
    </row>
    <row r="12">
      <c r="L12" s="4" t="s">
        <v>102</v>
      </c>
      <c r="M12" s="4">
        <v>12.0</v>
      </c>
    </row>
    <row r="13">
      <c r="L13" s="4" t="s">
        <v>105</v>
      </c>
      <c r="M13" s="4">
        <v>12.0</v>
      </c>
    </row>
    <row r="14">
      <c r="L14" s="4" t="s">
        <v>107</v>
      </c>
      <c r="M14" s="4">
        <v>9.0</v>
      </c>
    </row>
    <row r="15">
      <c r="L15" s="4" t="s">
        <v>106</v>
      </c>
      <c r="M15" s="4">
        <v>4.0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1.38"/>
    <col customWidth="1" min="2" max="2" width="32.63"/>
    <col customWidth="1" min="4" max="4" width="42.38"/>
    <col customWidth="1" min="5" max="5" width="57.88"/>
    <col customWidth="1" min="6" max="6" width="53.5"/>
  </cols>
  <sheetData>
    <row r="1">
      <c r="A1" s="41" t="s">
        <v>13</v>
      </c>
      <c r="B1" s="42" t="s">
        <v>14</v>
      </c>
      <c r="C1" s="35"/>
      <c r="D1" s="35"/>
      <c r="E1" s="29"/>
      <c r="F1" s="41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41" t="s">
        <v>94</v>
      </c>
      <c r="B2" s="42" t="s">
        <v>108</v>
      </c>
      <c r="C2" s="35"/>
      <c r="D2" s="35" t="str">
        <f>IFERROR(__xludf.DUMMYFUNCTION("UNIQUE(B2:B77)"),"About Evergreen")</f>
        <v>About Evergreen</v>
      </c>
      <c r="E2" s="29"/>
      <c r="F2" s="41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41" t="s">
        <v>50</v>
      </c>
      <c r="B3" s="42" t="s">
        <v>108</v>
      </c>
      <c r="C3" s="35"/>
      <c r="D3" s="35" t="str">
        <f>IFERROR(__xludf.DUMMYFUNCTION("""COMPUTED_VALUE"""),"Academics")</f>
        <v>Academics</v>
      </c>
      <c r="E3" s="29"/>
      <c r="F3" s="41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41" t="s">
        <v>48</v>
      </c>
      <c r="B4" s="42" t="s">
        <v>108</v>
      </c>
      <c r="C4" s="35"/>
      <c r="D4" s="35" t="str">
        <f>IFERROR(__xludf.DUMMYFUNCTION("""COMPUTED_VALUE"""),"Admissions")</f>
        <v>Admissions</v>
      </c>
      <c r="E4" s="29"/>
      <c r="F4" s="41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41" t="s">
        <v>45</v>
      </c>
      <c r="B5" s="42" t="s">
        <v>108</v>
      </c>
      <c r="C5" s="35"/>
      <c r="D5" s="35" t="str">
        <f>IFERROR(__xludf.DUMMYFUNCTION("""COMPUTED_VALUE"""),"Campus Life")</f>
        <v>Campus Life</v>
      </c>
      <c r="E5" s="29"/>
      <c r="F5" s="41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41" t="s">
        <v>96</v>
      </c>
      <c r="B6" s="42" t="s">
        <v>108</v>
      </c>
      <c r="C6" s="35"/>
      <c r="D6" s="35" t="str">
        <f>IFERROR(__xludf.DUMMYFUNCTION("""COMPUTED_VALUE"""),"Campus Locations")</f>
        <v>Campus Locations</v>
      </c>
      <c r="E6" s="29"/>
      <c r="F6" s="41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41" t="s">
        <v>90</v>
      </c>
      <c r="B7" s="42" t="s">
        <v>108</v>
      </c>
      <c r="C7" s="35"/>
      <c r="D7" s="35" t="str">
        <f>IFERROR(__xludf.DUMMYFUNCTION("""COMPUTED_VALUE"""),"Costs")</f>
        <v>Costs</v>
      </c>
      <c r="E7" s="29"/>
      <c r="F7" s="41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41" t="s">
        <v>84</v>
      </c>
      <c r="B8" s="42" t="s">
        <v>108</v>
      </c>
      <c r="C8" s="35"/>
      <c r="D8" s="35" t="str">
        <f>IFERROR(__xludf.DUMMYFUNCTION("""COMPUTED_VALUE"""),"Non-Academic Resources")</f>
        <v>Non-Academic Resources</v>
      </c>
      <c r="E8" s="29"/>
      <c r="F8" s="41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41" t="s">
        <v>76</v>
      </c>
      <c r="B9" s="42" t="s">
        <v>108</v>
      </c>
      <c r="C9" s="35"/>
      <c r="D9" s="35"/>
      <c r="E9" s="29"/>
      <c r="F9" s="41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41" t="s">
        <v>52</v>
      </c>
      <c r="B10" s="42" t="s">
        <v>102</v>
      </c>
      <c r="C10" s="35"/>
      <c r="D10" s="35"/>
      <c r="E10" s="29"/>
      <c r="F10" s="41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41" t="s">
        <v>99</v>
      </c>
      <c r="B11" s="42" t="s">
        <v>102</v>
      </c>
      <c r="C11" s="35"/>
      <c r="D11" s="35"/>
      <c r="E11" s="29"/>
      <c r="F11" s="41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41" t="s">
        <v>80</v>
      </c>
      <c r="B12" s="42" t="s">
        <v>102</v>
      </c>
      <c r="C12" s="35"/>
      <c r="D12" s="35"/>
      <c r="E12" s="29"/>
      <c r="F12" s="41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41" t="s">
        <v>88</v>
      </c>
      <c r="B13" s="42" t="s">
        <v>102</v>
      </c>
      <c r="C13" s="35"/>
      <c r="D13" s="35"/>
      <c r="E13" s="29"/>
      <c r="F13" s="41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41" t="s">
        <v>47</v>
      </c>
      <c r="B14" s="42" t="s">
        <v>102</v>
      </c>
      <c r="C14" s="35"/>
      <c r="D14" s="35"/>
      <c r="E14" s="29"/>
      <c r="F14" s="41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41" t="s">
        <v>100</v>
      </c>
      <c r="B15" s="42" t="s">
        <v>102</v>
      </c>
      <c r="C15" s="35"/>
      <c r="D15" s="35"/>
      <c r="E15" s="29"/>
      <c r="F15" s="41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41" t="s">
        <v>36</v>
      </c>
      <c r="B16" s="42" t="s">
        <v>102</v>
      </c>
      <c r="C16" s="35"/>
      <c r="D16" s="35"/>
      <c r="E16" s="29"/>
      <c r="F16" s="41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41" t="s">
        <v>22</v>
      </c>
      <c r="B17" s="42" t="s">
        <v>102</v>
      </c>
      <c r="C17" s="35"/>
      <c r="D17" s="35"/>
      <c r="E17" s="29"/>
      <c r="F17" s="41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41" t="s">
        <v>85</v>
      </c>
      <c r="B18" s="42" t="s">
        <v>102</v>
      </c>
      <c r="C18" s="35"/>
      <c r="D18" s="35"/>
      <c r="E18" s="29"/>
      <c r="F18" s="41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41" t="s">
        <v>64</v>
      </c>
      <c r="B19" s="42" t="s">
        <v>102</v>
      </c>
      <c r="C19" s="35"/>
      <c r="D19" s="35"/>
      <c r="E19" s="29"/>
      <c r="F19" s="41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41" t="s">
        <v>51</v>
      </c>
      <c r="B20" s="42" t="s">
        <v>102</v>
      </c>
      <c r="C20" s="35"/>
      <c r="D20" s="35"/>
      <c r="E20" s="29"/>
      <c r="F20" s="41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41" t="s">
        <v>66</v>
      </c>
      <c r="B21" s="42" t="s">
        <v>102</v>
      </c>
      <c r="C21" s="35"/>
      <c r="D21" s="35"/>
      <c r="E21" s="29"/>
      <c r="F21" s="41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41" t="s">
        <v>69</v>
      </c>
      <c r="B22" s="42" t="s">
        <v>102</v>
      </c>
      <c r="C22" s="35"/>
      <c r="D22" s="35"/>
      <c r="E22" s="29"/>
      <c r="F22" s="41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41" t="s">
        <v>70</v>
      </c>
      <c r="B23" s="42" t="s">
        <v>102</v>
      </c>
      <c r="C23" s="35"/>
      <c r="D23" s="35"/>
      <c r="E23" s="29"/>
      <c r="F23" s="41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41" t="s">
        <v>30</v>
      </c>
      <c r="B24" s="42" t="s">
        <v>102</v>
      </c>
      <c r="C24" s="35"/>
      <c r="D24" s="35"/>
      <c r="E24" s="29"/>
      <c r="F24" s="41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41" t="s">
        <v>28</v>
      </c>
      <c r="B25" s="42" t="s">
        <v>102</v>
      </c>
      <c r="C25" s="35"/>
      <c r="D25" s="35"/>
      <c r="E25" s="29"/>
      <c r="F25" s="41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41" t="s">
        <v>24</v>
      </c>
      <c r="B26" s="42" t="s">
        <v>102</v>
      </c>
      <c r="C26" s="35"/>
      <c r="D26" s="35"/>
      <c r="E26" s="29"/>
      <c r="F26" s="41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41" t="s">
        <v>57</v>
      </c>
      <c r="B27" s="42" t="s">
        <v>102</v>
      </c>
      <c r="C27" s="35"/>
      <c r="D27" s="35"/>
      <c r="E27" s="29"/>
      <c r="F27" s="41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41" t="s">
        <v>33</v>
      </c>
      <c r="B28" s="42" t="s">
        <v>102</v>
      </c>
      <c r="C28" s="35"/>
      <c r="D28" s="35"/>
      <c r="E28" s="29"/>
      <c r="F28" s="41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41" t="s">
        <v>44</v>
      </c>
      <c r="B29" s="42" t="s">
        <v>102</v>
      </c>
      <c r="C29" s="35"/>
      <c r="D29" s="35"/>
      <c r="E29" s="29"/>
      <c r="F29" s="41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41" t="s">
        <v>49</v>
      </c>
      <c r="B30" s="42" t="s">
        <v>102</v>
      </c>
      <c r="C30" s="35"/>
      <c r="D30" s="35"/>
      <c r="E30" s="29"/>
      <c r="F30" s="41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41" t="s">
        <v>68</v>
      </c>
      <c r="B31" s="42" t="s">
        <v>102</v>
      </c>
      <c r="C31" s="35"/>
      <c r="D31" s="35"/>
      <c r="E31" s="29"/>
      <c r="F31" s="41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41" t="s">
        <v>77</v>
      </c>
      <c r="B32" s="42" t="s">
        <v>102</v>
      </c>
      <c r="C32" s="35"/>
      <c r="D32" s="35"/>
      <c r="E32" s="29"/>
      <c r="F32" s="41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41" t="s">
        <v>55</v>
      </c>
      <c r="B33" s="42" t="s">
        <v>102</v>
      </c>
      <c r="C33" s="35"/>
      <c r="D33" s="35"/>
      <c r="E33" s="29"/>
      <c r="F33" s="41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41" t="s">
        <v>32</v>
      </c>
      <c r="B34" s="42" t="s">
        <v>104</v>
      </c>
      <c r="C34" s="35"/>
      <c r="D34" s="35"/>
      <c r="E34" s="29"/>
      <c r="F34" s="41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41" t="s">
        <v>31</v>
      </c>
      <c r="B35" s="42" t="s">
        <v>104</v>
      </c>
      <c r="C35" s="35"/>
      <c r="D35" s="35"/>
      <c r="E35" s="29"/>
      <c r="F35" s="41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41" t="s">
        <v>62</v>
      </c>
      <c r="B36" s="42" t="s">
        <v>104</v>
      </c>
      <c r="C36" s="35"/>
      <c r="D36" s="35"/>
      <c r="E36" s="29"/>
      <c r="F36" s="41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41" t="s">
        <v>39</v>
      </c>
      <c r="B37" s="42" t="s">
        <v>104</v>
      </c>
      <c r="C37" s="35"/>
      <c r="D37" s="35"/>
      <c r="E37" s="29"/>
      <c r="F37" s="41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41" t="s">
        <v>79</v>
      </c>
      <c r="B38" s="42" t="s">
        <v>104</v>
      </c>
      <c r="C38" s="35"/>
      <c r="D38" s="35"/>
      <c r="E38" s="29"/>
      <c r="F38" s="41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41" t="s">
        <v>95</v>
      </c>
      <c r="B39" s="42" t="s">
        <v>104</v>
      </c>
      <c r="C39" s="35"/>
      <c r="D39" s="35"/>
      <c r="E39" s="29"/>
      <c r="F39" s="41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41" t="s">
        <v>86</v>
      </c>
      <c r="B40" s="42" t="s">
        <v>104</v>
      </c>
      <c r="C40" s="35"/>
      <c r="D40" s="35"/>
      <c r="E40" s="29"/>
      <c r="F40" s="41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41" t="s">
        <v>81</v>
      </c>
      <c r="B41" s="42" t="s">
        <v>104</v>
      </c>
      <c r="C41" s="35"/>
      <c r="D41" s="35"/>
      <c r="E41" s="29"/>
      <c r="F41" s="41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41" t="s">
        <v>82</v>
      </c>
      <c r="B42" s="42" t="s">
        <v>104</v>
      </c>
      <c r="C42" s="35"/>
      <c r="D42" s="35"/>
      <c r="E42" s="29"/>
      <c r="F42" s="41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41" t="s">
        <v>61</v>
      </c>
      <c r="B43" s="42" t="s">
        <v>104</v>
      </c>
      <c r="C43" s="35"/>
      <c r="D43" s="35"/>
      <c r="E43" s="29"/>
      <c r="F43" s="41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41" t="s">
        <v>58</v>
      </c>
      <c r="B44" s="42" t="s">
        <v>104</v>
      </c>
      <c r="C44" s="35"/>
      <c r="D44" s="35"/>
      <c r="E44" s="29"/>
      <c r="F44" s="41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41" t="s">
        <v>71</v>
      </c>
      <c r="B45" s="42" t="s">
        <v>105</v>
      </c>
      <c r="C45" s="35"/>
      <c r="D45" s="35"/>
      <c r="E45" s="29"/>
      <c r="F45" s="41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41" t="s">
        <v>43</v>
      </c>
      <c r="B46" s="42" t="s">
        <v>105</v>
      </c>
      <c r="C46" s="35"/>
      <c r="D46" s="35"/>
      <c r="E46" s="29"/>
      <c r="F46" s="41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41" t="s">
        <v>92</v>
      </c>
      <c r="B47" s="42" t="s">
        <v>105</v>
      </c>
      <c r="C47" s="35"/>
      <c r="D47" s="35"/>
      <c r="E47" s="29"/>
      <c r="F47" s="41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41" t="s">
        <v>72</v>
      </c>
      <c r="B48" s="42" t="s">
        <v>105</v>
      </c>
      <c r="C48" s="35"/>
      <c r="D48" s="35"/>
      <c r="E48" s="29"/>
      <c r="F48" s="41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41" t="s">
        <v>37</v>
      </c>
      <c r="B49" s="42" t="s">
        <v>105</v>
      </c>
      <c r="C49" s="35"/>
      <c r="D49" s="35"/>
      <c r="E49" s="29"/>
      <c r="F49" s="41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41" t="s">
        <v>35</v>
      </c>
      <c r="B50" s="42" t="s">
        <v>105</v>
      </c>
      <c r="C50" s="35"/>
      <c r="D50" s="35"/>
      <c r="E50" s="29"/>
      <c r="F50" s="41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41" t="s">
        <v>89</v>
      </c>
      <c r="B51" s="42" t="s">
        <v>105</v>
      </c>
      <c r="C51" s="35"/>
      <c r="D51" s="35"/>
      <c r="E51" s="29"/>
      <c r="F51" s="41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41" t="s">
        <v>41</v>
      </c>
      <c r="B52" s="42" t="s">
        <v>105</v>
      </c>
      <c r="C52" s="35"/>
      <c r="D52" s="35"/>
      <c r="E52" s="29"/>
      <c r="F52" s="41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41" t="s">
        <v>73</v>
      </c>
      <c r="B53" s="42" t="s">
        <v>105</v>
      </c>
      <c r="C53" s="35"/>
      <c r="D53" s="35"/>
      <c r="E53" s="29"/>
      <c r="F53" s="41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41" t="s">
        <v>87</v>
      </c>
      <c r="B54" s="42" t="s">
        <v>105</v>
      </c>
      <c r="C54" s="35"/>
      <c r="D54" s="35"/>
      <c r="E54" s="29"/>
      <c r="F54" s="41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41" t="s">
        <v>67</v>
      </c>
      <c r="B55" s="42" t="s">
        <v>106</v>
      </c>
      <c r="C55" s="35"/>
      <c r="D55" s="35"/>
      <c r="E55" s="29"/>
      <c r="F55" s="41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41" t="s">
        <v>91</v>
      </c>
      <c r="B56" s="42" t="s">
        <v>106</v>
      </c>
      <c r="C56" s="35"/>
      <c r="D56" s="35"/>
      <c r="E56" s="29"/>
      <c r="F56" s="41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41" t="s">
        <v>40</v>
      </c>
      <c r="B57" s="42" t="s">
        <v>106</v>
      </c>
      <c r="C57" s="35"/>
      <c r="D57" s="35"/>
      <c r="E57" s="29"/>
      <c r="F57" s="41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41" t="s">
        <v>93</v>
      </c>
      <c r="B58" s="42" t="s">
        <v>106</v>
      </c>
      <c r="C58" s="35"/>
      <c r="D58" s="35"/>
      <c r="E58" s="29"/>
      <c r="F58" s="41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41" t="s">
        <v>78</v>
      </c>
      <c r="B59" s="42" t="s">
        <v>106</v>
      </c>
      <c r="C59" s="35"/>
      <c r="D59" s="35"/>
      <c r="E59" s="29"/>
      <c r="F59" s="41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41" t="s">
        <v>65</v>
      </c>
      <c r="B60" s="42" t="s">
        <v>106</v>
      </c>
      <c r="C60" s="35"/>
      <c r="D60" s="35"/>
      <c r="E60" s="29"/>
      <c r="F60" s="41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41" t="s">
        <v>23</v>
      </c>
      <c r="B61" s="42" t="s">
        <v>103</v>
      </c>
      <c r="C61" s="35"/>
      <c r="D61" s="35"/>
      <c r="E61" s="29"/>
      <c r="F61" s="41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41" t="s">
        <v>29</v>
      </c>
      <c r="B62" s="42" t="s">
        <v>103</v>
      </c>
      <c r="C62" s="35"/>
      <c r="D62" s="35"/>
      <c r="E62" s="29"/>
      <c r="F62" s="41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41" t="s">
        <v>53</v>
      </c>
      <c r="B63" s="42" t="s">
        <v>103</v>
      </c>
      <c r="C63" s="35"/>
      <c r="D63" s="35"/>
      <c r="E63" s="29"/>
      <c r="F63" s="41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41" t="s">
        <v>46</v>
      </c>
      <c r="B64" s="42" t="s">
        <v>103</v>
      </c>
      <c r="C64" s="35"/>
      <c r="D64" s="35"/>
      <c r="E64" s="29"/>
      <c r="F64" s="41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41" t="s">
        <v>26</v>
      </c>
      <c r="B65" s="42" t="s">
        <v>103</v>
      </c>
      <c r="C65" s="35"/>
      <c r="D65" s="35"/>
      <c r="E65" s="29"/>
      <c r="F65" s="41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41" t="s">
        <v>34</v>
      </c>
      <c r="B66" s="42" t="s">
        <v>103</v>
      </c>
      <c r="C66" s="35"/>
      <c r="D66" s="35"/>
      <c r="E66" s="29"/>
      <c r="F66" s="41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41" t="s">
        <v>25</v>
      </c>
      <c r="B67" s="42" t="s">
        <v>103</v>
      </c>
      <c r="C67" s="35"/>
      <c r="D67" s="35"/>
      <c r="E67" s="29"/>
      <c r="F67" s="41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41" t="s">
        <v>98</v>
      </c>
      <c r="B68" s="42" t="s">
        <v>103</v>
      </c>
      <c r="C68" s="35"/>
      <c r="D68" s="35"/>
      <c r="E68" s="29"/>
      <c r="F68" s="41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41" t="s">
        <v>60</v>
      </c>
      <c r="B69" s="42" t="s">
        <v>103</v>
      </c>
      <c r="C69" s="35"/>
      <c r="D69" s="35"/>
      <c r="E69" s="29"/>
      <c r="F69" s="41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41" t="s">
        <v>74</v>
      </c>
      <c r="B70" s="42" t="s">
        <v>107</v>
      </c>
      <c r="C70" s="35"/>
      <c r="D70" s="35"/>
      <c r="E70" s="29"/>
      <c r="F70" s="41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41" t="s">
        <v>54</v>
      </c>
      <c r="B71" s="42" t="s">
        <v>107</v>
      </c>
      <c r="C71" s="35"/>
      <c r="D71" s="35"/>
      <c r="E71" s="29"/>
      <c r="F71" s="41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41" t="s">
        <v>75</v>
      </c>
      <c r="B72" s="42" t="s">
        <v>107</v>
      </c>
      <c r="C72" s="35"/>
      <c r="D72" s="35"/>
      <c r="E72" s="29"/>
      <c r="F72" s="41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41" t="s">
        <v>63</v>
      </c>
      <c r="B73" s="42" t="s">
        <v>107</v>
      </c>
      <c r="C73" s="35"/>
      <c r="D73" s="35"/>
      <c r="E73" s="29"/>
      <c r="F73" s="41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41" t="s">
        <v>42</v>
      </c>
      <c r="B74" s="42" t="s">
        <v>107</v>
      </c>
      <c r="C74" s="35"/>
      <c r="D74" s="35"/>
      <c r="E74" s="29"/>
      <c r="F74" s="41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41" t="s">
        <v>59</v>
      </c>
      <c r="B75" s="42" t="s">
        <v>107</v>
      </c>
      <c r="C75" s="35"/>
      <c r="D75" s="35"/>
      <c r="E75" s="29"/>
      <c r="F75" s="41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41" t="s">
        <v>97</v>
      </c>
      <c r="B76" s="42" t="s">
        <v>107</v>
      </c>
      <c r="C76" s="35"/>
      <c r="D76" s="35"/>
      <c r="E76" s="29"/>
      <c r="F76" s="41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41" t="s">
        <v>83</v>
      </c>
      <c r="B77" s="42" t="s">
        <v>107</v>
      </c>
      <c r="C77" s="35"/>
      <c r="D77" s="35"/>
      <c r="E77" s="29"/>
      <c r="F77" s="41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</sheetData>
  <drawing r:id="rId1"/>
</worksheet>
</file>